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JM-CGA\Desktop\FINANCIAL STATEMENT, 2019 - Copy\"/>
    </mc:Choice>
  </mc:AlternateContent>
  <bookViews>
    <workbookView xWindow="240" yWindow="75" windowWidth="20055" windowHeight="7935" activeTab="4"/>
  </bookViews>
  <sheets>
    <sheet name="cashflow" sheetId="1" r:id="rId1"/>
    <sheet name="note 10 - 15" sheetId="2" r:id="rId2"/>
    <sheet name="note 4 - 9" sheetId="3" r:id="rId3"/>
    <sheet name="note 1 - 3" sheetId="4" r:id="rId4"/>
    <sheet name="main accounts" sheetId="5" r:id="rId5"/>
    <sheet name="Sheet6" sheetId="6" r:id="rId6"/>
  </sheets>
  <externalReferences>
    <externalReference r:id="rId7"/>
  </externalReferences>
  <calcPr calcId="152511"/>
</workbook>
</file>

<file path=xl/calcChain.xml><?xml version="1.0" encoding="utf-8"?>
<calcChain xmlns="http://schemas.openxmlformats.org/spreadsheetml/2006/main">
  <c r="C122" i="5" l="1"/>
  <c r="D120" i="5"/>
  <c r="D67" i="5"/>
  <c r="D206" i="3"/>
  <c r="D37" i="5" l="1"/>
  <c r="E20" i="5" l="1"/>
  <c r="F27" i="2" l="1"/>
  <c r="E234" i="3"/>
  <c r="C164" i="3"/>
  <c r="D40" i="3" l="1"/>
  <c r="D49" i="3"/>
  <c r="D79" i="3"/>
  <c r="C88" i="3"/>
  <c r="C40" i="3"/>
  <c r="D123" i="3"/>
  <c r="C123" i="3"/>
  <c r="E199" i="3"/>
  <c r="E123" i="3"/>
  <c r="E109" i="3"/>
  <c r="E98" i="3"/>
  <c r="E88" i="3"/>
  <c r="E79" i="3"/>
  <c r="E68" i="3"/>
  <c r="E57" i="3"/>
  <c r="E49" i="3"/>
  <c r="E40" i="3"/>
  <c r="E26" i="3"/>
  <c r="E17" i="3"/>
  <c r="E8" i="3"/>
  <c r="D24" i="4"/>
  <c r="C24" i="4"/>
  <c r="C137" i="4"/>
  <c r="D137" i="4"/>
  <c r="D80" i="4"/>
  <c r="E163" i="4"/>
  <c r="E136" i="4"/>
  <c r="E130" i="4"/>
  <c r="E127" i="4"/>
  <c r="E119" i="4"/>
  <c r="E80" i="4"/>
  <c r="E70" i="4"/>
  <c r="E48" i="4"/>
  <c r="E40" i="4"/>
  <c r="E31" i="4"/>
  <c r="E25" i="4"/>
  <c r="E19" i="4"/>
  <c r="D119" i="4" l="1"/>
  <c r="D98" i="3" l="1"/>
  <c r="D68" i="3" l="1"/>
  <c r="D57" i="3" l="1"/>
  <c r="C57" i="3"/>
  <c r="D109" i="3" l="1"/>
  <c r="C98" i="3" l="1"/>
  <c r="D88" i="3" l="1"/>
  <c r="C79" i="3"/>
  <c r="C49" i="3"/>
  <c r="D70" i="4" l="1"/>
  <c r="C119" i="4" l="1"/>
  <c r="D127" i="4" l="1"/>
  <c r="C127" i="4"/>
  <c r="C136" i="4"/>
  <c r="C80" i="4"/>
  <c r="C70" i="4"/>
  <c r="C20" i="5" l="1"/>
  <c r="E37" i="5"/>
  <c r="D163" i="4"/>
  <c r="C199" i="3"/>
  <c r="D26" i="3"/>
  <c r="D199" i="3"/>
  <c r="C67" i="5"/>
  <c r="D136" i="4"/>
  <c r="D234" i="3"/>
  <c r="C68" i="3"/>
  <c r="C26" i="3"/>
  <c r="D8" i="3"/>
  <c r="C109" i="3"/>
  <c r="D48" i="4"/>
  <c r="C48" i="4"/>
  <c r="D37" i="1"/>
  <c r="E195" i="3"/>
  <c r="E147" i="3"/>
  <c r="D17" i="3"/>
  <c r="D359" i="4"/>
  <c r="C359" i="4"/>
  <c r="D312" i="4"/>
  <c r="D305" i="4"/>
  <c r="D276" i="4"/>
  <c r="D268" i="4"/>
  <c r="D252" i="4"/>
  <c r="E359" i="4"/>
  <c r="E321" i="4"/>
  <c r="E317" i="4"/>
  <c r="E312" i="4"/>
  <c r="E305" i="4"/>
  <c r="E276" i="4"/>
  <c r="E268" i="4"/>
  <c r="E252" i="4"/>
  <c r="E240" i="4"/>
  <c r="E231" i="4"/>
  <c r="E223" i="4"/>
  <c r="E219" i="4"/>
  <c r="C321" i="4"/>
  <c r="C317" i="4"/>
  <c r="C312" i="4"/>
  <c r="C305" i="4"/>
  <c r="C276" i="4"/>
  <c r="C268" i="4"/>
  <c r="C252" i="4"/>
  <c r="C240" i="4"/>
  <c r="C231" i="4"/>
  <c r="C223" i="4"/>
  <c r="C219" i="4"/>
  <c r="D31" i="4"/>
  <c r="D20" i="5" s="1"/>
  <c r="C31" i="4"/>
  <c r="C118" i="5"/>
  <c r="D130" i="4"/>
  <c r="C130" i="4"/>
  <c r="D40" i="4"/>
  <c r="C40" i="4"/>
  <c r="D19" i="4"/>
  <c r="D25" i="4" s="1"/>
  <c r="C19" i="4"/>
  <c r="C25" i="4" s="1"/>
  <c r="D195" i="3"/>
  <c r="C195" i="3"/>
  <c r="E192" i="3"/>
  <c r="D192" i="3"/>
  <c r="C192" i="3"/>
  <c r="E186" i="3"/>
  <c r="D186" i="3"/>
  <c r="C186" i="3"/>
  <c r="C158" i="3"/>
  <c r="D147" i="3"/>
  <c r="D164" i="3" s="1"/>
  <c r="C147" i="3"/>
  <c r="C17" i="3"/>
  <c r="C8" i="3"/>
  <c r="E45" i="2"/>
  <c r="D45" i="2"/>
  <c r="E27" i="2"/>
  <c r="D17" i="2"/>
  <c r="C124" i="3" l="1"/>
  <c r="D124" i="3"/>
  <c r="E323" i="4"/>
  <c r="E225" i="4"/>
  <c r="C323" i="4"/>
  <c r="C225" i="4"/>
  <c r="C120" i="5"/>
  <c r="C37" i="5"/>
  <c r="C40" i="5" l="1"/>
  <c r="D40" i="5"/>
  <c r="E40" i="5"/>
</calcChain>
</file>

<file path=xl/sharedStrings.xml><?xml version="1.0" encoding="utf-8"?>
<sst xmlns="http://schemas.openxmlformats.org/spreadsheetml/2006/main" count="661" uniqueCount="423">
  <si>
    <t>EJISU JUABEN MUNICIPAL ASSEMBLY</t>
  </si>
  <si>
    <t>GH¢</t>
  </si>
  <si>
    <t>IGF</t>
  </si>
  <si>
    <t>DACF &amp; MP</t>
  </si>
  <si>
    <t>GOG (Salaries)</t>
  </si>
  <si>
    <t>School Feeding</t>
  </si>
  <si>
    <t xml:space="preserve"> Sanitation </t>
  </si>
  <si>
    <t>M- Shap</t>
  </si>
  <si>
    <t>CODAPEC</t>
  </si>
  <si>
    <t>DDF</t>
  </si>
  <si>
    <t>UDG</t>
  </si>
  <si>
    <t>Disability</t>
  </si>
  <si>
    <t>CURRENT YEAR (2013)</t>
  </si>
  <si>
    <t>Urban Transport Project</t>
  </si>
  <si>
    <t>TOTAL</t>
  </si>
  <si>
    <t>NOTE 11 : - ADVANCES</t>
  </si>
  <si>
    <t xml:space="preserve">NIL </t>
  </si>
  <si>
    <t>NOTE 12 : - DEPOSIT</t>
  </si>
  <si>
    <t>NAME</t>
  </si>
  <si>
    <t>NOTE 13 - RESERVES</t>
  </si>
  <si>
    <t>Accumulated Surplus as at the beginning of the year</t>
  </si>
  <si>
    <t>Transfer from Excess of Revenue Over Expenditure</t>
  </si>
  <si>
    <t>Accumulated Surplus as at the end of the year</t>
  </si>
  <si>
    <t>NOTE 14 - Prior Year Adjustment</t>
  </si>
  <si>
    <t xml:space="preserve">Investment </t>
  </si>
  <si>
    <t>Sub - Total</t>
  </si>
  <si>
    <t>NOTE 15:- BANK OVERDRAFT</t>
  </si>
  <si>
    <t>NOTE 4 - GOVERNMENT OF GHANA FUND - EXPENDITURE</t>
  </si>
  <si>
    <t xml:space="preserve"> GOG - Expenditure</t>
  </si>
  <si>
    <t>Established Post</t>
  </si>
  <si>
    <t>TOTAL GOG FUND EXPENDITURE</t>
  </si>
  <si>
    <t>NOTE 5 - INTERNAL GENERATED FUND EXPENDITURE</t>
  </si>
  <si>
    <t>CURRENT YEAR</t>
  </si>
  <si>
    <t>LAST YEAR</t>
  </si>
  <si>
    <t xml:space="preserve"> Compensation of Employees</t>
  </si>
  <si>
    <t>Non-Mechanize</t>
  </si>
  <si>
    <t>Miscellaneous Allowances</t>
  </si>
  <si>
    <t>SSF</t>
  </si>
  <si>
    <t>GENERAL EXPENDITURE</t>
  </si>
  <si>
    <t>1  Electricity</t>
  </si>
  <si>
    <t>2  Water Charges</t>
  </si>
  <si>
    <t>3  Postal Charges</t>
  </si>
  <si>
    <t>4  Telecom Charges</t>
  </si>
  <si>
    <t>MISCELLANEOUS</t>
  </si>
  <si>
    <t>1  M'tce of Office Machine</t>
  </si>
  <si>
    <t>2  M'tce of Office Furniture</t>
  </si>
  <si>
    <t>3  M'tce of Assembly Building</t>
  </si>
  <si>
    <t>4  M'tce of Equipment</t>
  </si>
  <si>
    <t>5  M'tce of Lainners &amp; Sanitary Structure</t>
  </si>
  <si>
    <t xml:space="preserve">NOTE  6 </t>
  </si>
  <si>
    <t>DONOR FUND</t>
  </si>
  <si>
    <t>Financial Charges</t>
  </si>
  <si>
    <t>Sanitation Facility only</t>
  </si>
  <si>
    <t>Water System Only</t>
  </si>
  <si>
    <t>Sub-Total</t>
  </si>
  <si>
    <t>Goods &amp; Services</t>
  </si>
  <si>
    <t>Training /W'shop/ seminar</t>
  </si>
  <si>
    <t xml:space="preserve">Refreshment/Meals </t>
  </si>
  <si>
    <t>Training Materials</t>
  </si>
  <si>
    <t>Local Consultants Fees</t>
  </si>
  <si>
    <t>Stationery</t>
  </si>
  <si>
    <t>Local Travel Cost</t>
  </si>
  <si>
    <t>Contractors fess</t>
  </si>
  <si>
    <t>Purchase of Furniture</t>
  </si>
  <si>
    <t>Buildings</t>
  </si>
  <si>
    <t>COMPENSATION</t>
  </si>
  <si>
    <t>Staff Allowance</t>
  </si>
  <si>
    <t>GOODS &amp; SERVICES</t>
  </si>
  <si>
    <t xml:space="preserve">Training/wshop/seminar/con. </t>
  </si>
  <si>
    <t>Refreshment /Meals</t>
  </si>
  <si>
    <t>Adminstrative cost</t>
  </si>
  <si>
    <t>TOTAL DONOR FUND EXPENDITURE</t>
  </si>
  <si>
    <t>COMPENSATION OF EMPLOYEES</t>
  </si>
  <si>
    <t>Maint. Machinery &amp; Plant</t>
  </si>
  <si>
    <t>Hotel Accommodation</t>
  </si>
  <si>
    <t>Tuition Fees</t>
  </si>
  <si>
    <t xml:space="preserve">Stationery  </t>
  </si>
  <si>
    <t xml:space="preserve">Advertisements to pro. service </t>
  </si>
  <si>
    <t>Total</t>
  </si>
  <si>
    <t>Contstruction Wks: New projects</t>
  </si>
  <si>
    <t>1. Accountig Policies of  Ejisu Juaben Municipal Assembly</t>
  </si>
  <si>
    <t>a. Basis of Accounts</t>
  </si>
  <si>
    <t>The Financial Statements are prepared on a modified cash basis.</t>
  </si>
  <si>
    <t>Ejisu Juaben  Municipal Assembly reports revenue in the period in which they are received.</t>
  </si>
  <si>
    <t>Expenditure is recognised when goods and services are received and paid for.</t>
  </si>
  <si>
    <t>Payments for Fixed Assets are written off in the the accounting year of acquisition</t>
  </si>
  <si>
    <t>NOTE   2   GoG Fund - Income</t>
  </si>
  <si>
    <t>Personal Emolument income (Est. Post)</t>
  </si>
  <si>
    <t>SUB-TOTAL</t>
  </si>
  <si>
    <t>GRANTS</t>
  </si>
  <si>
    <t>Dist Assembly Common Fund (Main inflow)</t>
  </si>
  <si>
    <t xml:space="preserve"> Interest  income</t>
  </si>
  <si>
    <t xml:space="preserve"> -   </t>
  </si>
  <si>
    <t>M P Common Fund</t>
  </si>
  <si>
    <t>Ghana School Feeding Program</t>
  </si>
  <si>
    <t>TOTAL GoG FUND</t>
  </si>
  <si>
    <t>RATES</t>
  </si>
  <si>
    <t>1. Basic Rate</t>
  </si>
  <si>
    <t>2. Property Rate</t>
  </si>
  <si>
    <t>3. Arrears on Property Rate</t>
  </si>
  <si>
    <t>4. Unassessed Rate</t>
  </si>
  <si>
    <t xml:space="preserve"> LANDS&amp; ROYALTIES</t>
  </si>
  <si>
    <t>1. Share of Stool Land Revenue</t>
  </si>
  <si>
    <t>2. Sale of Building Permit Jacket</t>
  </si>
  <si>
    <t>3 Regitration of plot</t>
  </si>
  <si>
    <t>4. Transfer of Plot</t>
  </si>
  <si>
    <t>5 Mineral Royalties</t>
  </si>
  <si>
    <t xml:space="preserve">SUB-TOTAL  </t>
  </si>
  <si>
    <t xml:space="preserve"> BUDGETS (2013) </t>
  </si>
  <si>
    <t xml:space="preserve"> CURRENT YEAR (2013) </t>
  </si>
  <si>
    <t xml:space="preserve"> GH¢ </t>
  </si>
  <si>
    <t>FEES</t>
  </si>
  <si>
    <t>1. Markets</t>
  </si>
  <si>
    <t>2. Livestock/Kraals</t>
  </si>
  <si>
    <t>3. poultry Fees</t>
  </si>
  <si>
    <t>4. Registration of Contractors</t>
  </si>
  <si>
    <t>5. Burial Fees</t>
  </si>
  <si>
    <t>6. Advertisement/Bill Boards</t>
  </si>
  <si>
    <t>7.  Entertainment Fees</t>
  </si>
  <si>
    <t>8. Advertisement/Bill Boards</t>
  </si>
  <si>
    <t>9. Export of commodities</t>
  </si>
  <si>
    <t>10. Marriage/Divorce Registration</t>
  </si>
  <si>
    <t>FINES ,PENALTIES &amp;FORFEITS</t>
  </si>
  <si>
    <t>1 Courts fines</t>
  </si>
  <si>
    <t>2 Slaughter Fines</t>
  </si>
  <si>
    <t>3. Lorry Parks Fines</t>
  </si>
  <si>
    <t>4.Private Stores</t>
  </si>
  <si>
    <t>5.Penalties for defaulters</t>
  </si>
  <si>
    <t>6. Refuse disposals</t>
  </si>
  <si>
    <t>SUB TOTALS</t>
  </si>
  <si>
    <t xml:space="preserve"> LICENCES</t>
  </si>
  <si>
    <t>1. Pito/Palm Wine Sellers/Tapers</t>
  </si>
  <si>
    <t>2. Herbalist License</t>
  </si>
  <si>
    <t>3. Hawkers license</t>
  </si>
  <si>
    <t>4. Pet License</t>
  </si>
  <si>
    <t>5. Chop Bar Resturants</t>
  </si>
  <si>
    <t>6. Corn/Rice /Flour Miller</t>
  </si>
  <si>
    <t>7. Liquor License</t>
  </si>
  <si>
    <t>8. Letter Writer License</t>
  </si>
  <si>
    <t>9. Bakers License</t>
  </si>
  <si>
    <t>10. Bicycle License</t>
  </si>
  <si>
    <t>11. Artisan/Self Employed</t>
  </si>
  <si>
    <t>12. Kiosk Licence</t>
  </si>
  <si>
    <t>13. Sand &amp; Stone Conts. License</t>
  </si>
  <si>
    <t>14. Charcoal/Firewood Dealers</t>
  </si>
  <si>
    <t>15. Fuel Dearlers</t>
  </si>
  <si>
    <t>16. Hotel/Night Club</t>
  </si>
  <si>
    <t>17. Pharmacist chemical Sellers</t>
  </si>
  <si>
    <t>18. Sawmills</t>
  </si>
  <si>
    <t>19. Taxicab/Commercial Stickers</t>
  </si>
  <si>
    <t>20. Factories/Operational Fee</t>
  </si>
  <si>
    <t>21. Canopy/Chairs/Bench</t>
  </si>
  <si>
    <t>22. Communication Centre</t>
  </si>
  <si>
    <t>23. Private Education Int.</t>
  </si>
  <si>
    <t>24. Private Professionals</t>
  </si>
  <si>
    <t>25. Maternity Home/Clinics</t>
  </si>
  <si>
    <t>26. Telecommunication Mast</t>
  </si>
  <si>
    <t>27. Financial Institutions</t>
  </si>
  <si>
    <t>RENT ON ASSEMBLY BLOCK</t>
  </si>
  <si>
    <t>1. Rent from Lowcost House &amp; Bung.</t>
  </si>
  <si>
    <t>2. Rent on other Assembly Building</t>
  </si>
  <si>
    <t>3. Proceeds from Hospitality (Bonwire)</t>
  </si>
  <si>
    <t>4.Grader Rental</t>
  </si>
  <si>
    <t>INVESTMENT</t>
  </si>
  <si>
    <t>Grader Services</t>
  </si>
  <si>
    <t>Miscellaneous</t>
  </si>
  <si>
    <t>SUB- TOTAL</t>
  </si>
  <si>
    <t>TOTAL INTERNAL GENERATED FUND</t>
  </si>
  <si>
    <t>NOTE 3 DONOR FUND</t>
  </si>
  <si>
    <t xml:space="preserve"> Sanitation</t>
  </si>
  <si>
    <t>M.Shap</t>
  </si>
  <si>
    <t>Urban Development Grant</t>
  </si>
  <si>
    <t>H I P C</t>
  </si>
  <si>
    <t xml:space="preserve">Dist. Development Fund </t>
  </si>
  <si>
    <t>Disability Fund</t>
  </si>
  <si>
    <t xml:space="preserve">BROAD BASED ACCOUNT </t>
  </si>
  <si>
    <t xml:space="preserve">    NOTES</t>
  </si>
  <si>
    <t xml:space="preserve">            GH¢</t>
  </si>
  <si>
    <t>REVENUE</t>
  </si>
  <si>
    <t>Government of Ghana Fund</t>
  </si>
  <si>
    <t>Internal Generated Fund</t>
  </si>
  <si>
    <t>2b</t>
  </si>
  <si>
    <t>Donor Fund</t>
  </si>
  <si>
    <t>TOTAL REVENUE</t>
  </si>
  <si>
    <t>EXPENDITURE</t>
  </si>
  <si>
    <t>Donor Fund:</t>
  </si>
  <si>
    <t>Programs</t>
  </si>
  <si>
    <t>Projects</t>
  </si>
  <si>
    <t>Other DACF</t>
  </si>
  <si>
    <t>TOTAL EXPENDITURE</t>
  </si>
  <si>
    <t>Excess of Revenue over Expenditure</t>
  </si>
  <si>
    <t>Reserve as at the beginning</t>
  </si>
  <si>
    <t>Excess transferred from Rev. &amp; Exp</t>
  </si>
  <si>
    <t xml:space="preserve">Reserve at year end </t>
  </si>
  <si>
    <t>ASSETS</t>
  </si>
  <si>
    <t>Current Assets</t>
  </si>
  <si>
    <t>Cash in hand and at bank</t>
  </si>
  <si>
    <t>Advance</t>
  </si>
  <si>
    <t>Cash Generating Assets</t>
  </si>
  <si>
    <t>Investments</t>
  </si>
  <si>
    <t>Total Assets</t>
  </si>
  <si>
    <t>Current Liabilities</t>
  </si>
  <si>
    <t>Deposit</t>
  </si>
  <si>
    <t>Bank Overdraft</t>
  </si>
  <si>
    <t>NET ASSETS</t>
  </si>
  <si>
    <t>REPRESENTED BY:</t>
  </si>
  <si>
    <t>Reserve</t>
  </si>
  <si>
    <t xml:space="preserve">   </t>
  </si>
  <si>
    <t>Add: opening cash &amp; cash equivalent</t>
  </si>
  <si>
    <t>Closing Cash &amp; Cash equivalent</t>
  </si>
  <si>
    <t>NOTE  2C    INTERNAL GENERATED FUND</t>
  </si>
  <si>
    <t>NOTE 2B - DACF</t>
  </si>
  <si>
    <t>DACF- Main &amp; MP</t>
  </si>
  <si>
    <t>2c</t>
  </si>
  <si>
    <t xml:space="preserve">Loans and Investments are recorded on historic cost basis without any provision for  dimunition of </t>
  </si>
  <si>
    <t>value.</t>
  </si>
  <si>
    <t xml:space="preserve"> </t>
  </si>
  <si>
    <t>BUDGETS (2014)</t>
  </si>
  <si>
    <t>CURRENT YEAR (2014)</t>
  </si>
  <si>
    <t>LAST YEAR (2013)</t>
  </si>
  <si>
    <t>UNDPA FUND</t>
  </si>
  <si>
    <t>GOG</t>
  </si>
  <si>
    <t>UNDPA</t>
  </si>
  <si>
    <t>NOTES TO THE FINANCIAL STATEMENTS FOR THE FISCAL YEAR ENDED 31ST DECEMBER 2017</t>
  </si>
  <si>
    <t>Decentralized Departments-GOG</t>
  </si>
  <si>
    <t>6.Comunication Mask permit</t>
  </si>
  <si>
    <t>11.  Assembly Toilet</t>
  </si>
  <si>
    <t>12. Impounded Animals</t>
  </si>
  <si>
    <t>26.  Financial Institution</t>
  </si>
  <si>
    <t>27. Telecommunication Mast</t>
  </si>
  <si>
    <t>UDG Capacity Support Fund</t>
  </si>
  <si>
    <t xml:space="preserve">Urban Transport Project </t>
  </si>
  <si>
    <t>Dist Deelopment Facility (DDF)/CBG</t>
  </si>
  <si>
    <t>Decentraliases Department (GOG)</t>
  </si>
  <si>
    <t>UTILITIES</t>
  </si>
  <si>
    <t>5 Sanitation Charges</t>
  </si>
  <si>
    <t>MATERIALS OFFICE SUPPLIES</t>
  </si>
  <si>
    <t>1. Office Faacilities</t>
  </si>
  <si>
    <t>2. Printed Material &amp; Stationery</t>
  </si>
  <si>
    <t>3. Refreshment/Host of guest/Ent.</t>
  </si>
  <si>
    <t>4. Electrical  Accessories</t>
  </si>
  <si>
    <t>5. Value Books</t>
  </si>
  <si>
    <t>6. Office mat &amp; consumable</t>
  </si>
  <si>
    <t>7. Environment/Dress/Uniform</t>
  </si>
  <si>
    <t>8. Feeding of Assembly members</t>
  </si>
  <si>
    <t>9. Library Pubilications</t>
  </si>
  <si>
    <t>10. Sport and Cutural Development</t>
  </si>
  <si>
    <t>11. Sanitary Tools</t>
  </si>
  <si>
    <t>SPECIAL SERVICES</t>
  </si>
  <si>
    <t>1. Protocol/Residency upkeep</t>
  </si>
  <si>
    <t>2. National Functions</t>
  </si>
  <si>
    <t xml:space="preserve">3. Ex-gratia Award </t>
  </si>
  <si>
    <t>4. Sitting Allowance for Assembly Meeting</t>
  </si>
  <si>
    <t>OTHER CHARGES</t>
  </si>
  <si>
    <t xml:space="preserve">1. bank Charges </t>
  </si>
  <si>
    <t>GENERAL EXP./MISCELLANEOUS</t>
  </si>
  <si>
    <t>1. Legal Expenses</t>
  </si>
  <si>
    <t>2. NALAG Activities</t>
  </si>
  <si>
    <t>3. Pay Your= Levy Campaign</t>
  </si>
  <si>
    <t>4. Contribution to Department</t>
  </si>
  <si>
    <t>5. Funeral Expene/Burials</t>
  </si>
  <si>
    <t>6. DONATIONS/contribution/Awards</t>
  </si>
  <si>
    <t>8. awards and Rewards</t>
  </si>
  <si>
    <t>9. Scholarship &amp; Bursarirs</t>
  </si>
  <si>
    <t>6. M'tce o Residential Building</t>
  </si>
  <si>
    <t>D MAINT. REPAIRS RENEWALS</t>
  </si>
  <si>
    <t>E TRAVEL/TRANSPORT</t>
  </si>
  <si>
    <t xml:space="preserve"> 1.   Running Cost of Office Vehicles</t>
  </si>
  <si>
    <t xml:space="preserve"> 2.   Maintenance of Office Vehicles</t>
  </si>
  <si>
    <t xml:space="preserve"> 3  Other T &amp; T Expenditure</t>
  </si>
  <si>
    <t xml:space="preserve"> 4  Lubricants/servicing of vehciles</t>
  </si>
  <si>
    <t>TRN/SEMINAR/CONFERENCE</t>
  </si>
  <si>
    <t>Accomm of official Guest</t>
  </si>
  <si>
    <t>Refreshment</t>
  </si>
  <si>
    <t>Trainning/Workshop</t>
  </si>
  <si>
    <t>Human Capacity Building</t>
  </si>
  <si>
    <t>Advetisement/Health Education</t>
  </si>
  <si>
    <t>OTHER ALLOWANCES</t>
  </si>
  <si>
    <t>3. Special Allowance</t>
  </si>
  <si>
    <t>F. CAPITAL EXP IGF</t>
  </si>
  <si>
    <t>8. Renovation o official Bungalows</t>
  </si>
  <si>
    <t xml:space="preserve"> GRAND TOTAL</t>
  </si>
  <si>
    <t>NOTE 8.  SIP- Expenditure</t>
  </si>
  <si>
    <t>MP's share</t>
  </si>
  <si>
    <t>NOTE 10. CASH &amp; BANK BALANCE</t>
  </si>
  <si>
    <t>Cash on Hand</t>
  </si>
  <si>
    <t xml:space="preserve">                                                                         </t>
  </si>
  <si>
    <t>BANK BALANCES - ACCOUNT NAME</t>
  </si>
  <si>
    <t>SIP</t>
  </si>
  <si>
    <t>M-SHAP</t>
  </si>
  <si>
    <t>Common FUND - EJISU</t>
  </si>
  <si>
    <t>IGF A/C NO, 1</t>
  </si>
  <si>
    <t>IGF A/C NO, 2</t>
  </si>
  <si>
    <t>CAPACITY SUPPORT FUND</t>
  </si>
  <si>
    <t>7.Mtce of Machinery-Generators</t>
  </si>
  <si>
    <t>DISABILITY</t>
  </si>
  <si>
    <t>ADVERTS</t>
  </si>
  <si>
    <t>SANITATION</t>
  </si>
  <si>
    <t>CSF-UDG</t>
  </si>
  <si>
    <t>MACHINE</t>
  </si>
  <si>
    <t>TOTALS</t>
  </si>
  <si>
    <t>Common fund</t>
  </si>
  <si>
    <t>DETAILS</t>
  </si>
  <si>
    <t>BOG</t>
  </si>
  <si>
    <t xml:space="preserve">GCB </t>
  </si>
  <si>
    <t>NIB</t>
  </si>
  <si>
    <t>JRB</t>
  </si>
  <si>
    <t>ADVERT</t>
  </si>
  <si>
    <t>NIGHT MARKET</t>
  </si>
  <si>
    <t xml:space="preserve">                                                                     </t>
  </si>
  <si>
    <t>GOG TRANSFERS</t>
  </si>
  <si>
    <t>GLOBAL ALLIANCE</t>
  </si>
  <si>
    <t xml:space="preserve">GOG </t>
  </si>
  <si>
    <t>SOCIAL INTERVENTION PROG (GLOBAL ALLIANCE)</t>
  </si>
  <si>
    <t>Goods &amp; Services/Assets</t>
  </si>
  <si>
    <t>5  A-F</t>
  </si>
  <si>
    <t xml:space="preserve"> SUB TOTAL</t>
  </si>
  <si>
    <t>`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</si>
  <si>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</si>
  <si>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BUDGETS (2018)</t>
  </si>
  <si>
    <t>CURRENT YEAR (2018)</t>
  </si>
  <si>
    <t>STREET PARKING</t>
  </si>
  <si>
    <t>BUSINESS REGISTRATION</t>
  </si>
  <si>
    <t>CAR STICKERS</t>
  </si>
  <si>
    <t>STATEMENT OF FINANCIAL POSITION AS AT 31ST DECEMBER 2018</t>
  </si>
  <si>
    <t>Religious Bodies Registration</t>
  </si>
  <si>
    <t>Renewal of licence</t>
  </si>
  <si>
    <t>Tender Documents</t>
  </si>
  <si>
    <t>Transfer Of Onwership</t>
  </si>
  <si>
    <t>HAWKERS FEES</t>
  </si>
  <si>
    <t>FINES</t>
  </si>
  <si>
    <t>SPOT FINES</t>
  </si>
  <si>
    <t>SANITATION OFFENCE</t>
  </si>
  <si>
    <t>IMPOUNDING FINES</t>
  </si>
  <si>
    <t>RENTAL FACILITIES</t>
  </si>
  <si>
    <t>BLOCK MANUFACTURERS</t>
  </si>
  <si>
    <t>SLUGHTER HOUSE</t>
  </si>
  <si>
    <t>COMMUNICATION MASK</t>
  </si>
  <si>
    <t>BUILDGING PERMIT/PLANS</t>
  </si>
  <si>
    <t>BUILDING PERMITS</t>
  </si>
  <si>
    <t>REGISTRATION FEES</t>
  </si>
  <si>
    <t>RESTAURANTS</t>
  </si>
  <si>
    <t xml:space="preserve">5. Chop Bar </t>
  </si>
  <si>
    <t>LAUNDRY/CAR WASH</t>
  </si>
  <si>
    <t>Sub structural Allowance</t>
  </si>
  <si>
    <t>OPERATIONAL ENHANCEMENT EXPENSES</t>
  </si>
  <si>
    <t>TRADE PROMOTION/PUBLICITY</t>
  </si>
  <si>
    <t>ROADS DRIVEWAYS AND GROUNDS</t>
  </si>
  <si>
    <t>DESILTING&amp;MAINTENANCE OF TOILETS</t>
  </si>
  <si>
    <t>LOCAL TRAVELS</t>
  </si>
  <si>
    <t>LOCAL HOTEL ACCOMODATION</t>
  </si>
  <si>
    <t>HOTEL ACCOMODATION</t>
  </si>
  <si>
    <t>RECRUITMENT EXPENSES</t>
  </si>
  <si>
    <t>CONFERENCES/ WORKSHOP</t>
  </si>
  <si>
    <t>INSURANCE/COMPENSATION/</t>
  </si>
  <si>
    <t>EMERGENCY WORKS</t>
  </si>
  <si>
    <t>Emergency Works</t>
  </si>
  <si>
    <t>workmen compensation</t>
  </si>
  <si>
    <t>Refund of medical exp. Pauper etc.</t>
  </si>
  <si>
    <t>SUB TOTAL</t>
  </si>
  <si>
    <t>7.  PCMU OF REP</t>
  </si>
  <si>
    <t>ICT EQUIPMENT</t>
  </si>
  <si>
    <t>COMPUTER AND ACCESSORIES</t>
  </si>
  <si>
    <t>AGRIC EQUIPMENT</t>
  </si>
  <si>
    <t>FURNITURE &amp;FITTINGS</t>
  </si>
  <si>
    <t>OFFICE EQUIPMENT</t>
  </si>
  <si>
    <t>SELF HELP PROJECTS</t>
  </si>
  <si>
    <t xml:space="preserve">GH¢   </t>
  </si>
  <si>
    <t>LAST YEAR 2017</t>
  </si>
  <si>
    <t>CURRENT YEAR  2018</t>
  </si>
  <si>
    <t>Cash inflow for 2018</t>
  </si>
  <si>
    <t>Cash outflow for 2018</t>
  </si>
  <si>
    <t xml:space="preserve">3. Other Investment income </t>
  </si>
  <si>
    <t>BONWIRE GUEST HOUSE</t>
  </si>
  <si>
    <t xml:space="preserve">            EJISU  MUNICIPAL ASSEMBLY</t>
  </si>
  <si>
    <t>Ejisu Municipal Assembly reports revenue in the period in which they are received.</t>
  </si>
  <si>
    <t>1. Accountig Policies of  Ejisu Municipal Assembly</t>
  </si>
  <si>
    <t>T OTAL REVENUE</t>
  </si>
  <si>
    <t>6a Dist. Development Facility</t>
  </si>
  <si>
    <t>6b M-SHAP EXPENDITURE</t>
  </si>
  <si>
    <t>6c.  Disability Expenditure</t>
  </si>
  <si>
    <t>6d.  Urban Development Grant  Exp.</t>
  </si>
  <si>
    <t>NOTES 9,10 AND 11 COMMON FUND, OTHER DACF&amp;SANITATION</t>
  </si>
  <si>
    <t>NOTE 11 GLOBAL ALLIANCE</t>
  </si>
  <si>
    <t>6a-d</t>
  </si>
  <si>
    <t>9,10</t>
  </si>
  <si>
    <t>EJISU  MUNICIPAL ASSEMBLY</t>
  </si>
  <si>
    <t>Total  Liabilities</t>
  </si>
  <si>
    <t>NOTES TO THE FINANCIAL STATEMENTS FOR THE FISCAL YEAR ENDED 31ST DECEMBER 2019</t>
  </si>
  <si>
    <t>LAST YEAR (2018)</t>
  </si>
  <si>
    <t>CURRENT YEAR (2019)</t>
  </si>
  <si>
    <t>vehcile garages</t>
  </si>
  <si>
    <t>BEER BARS</t>
  </si>
  <si>
    <t>25. Maternity Home/ClinicsHOMES</t>
  </si>
  <si>
    <t>12. ELECTRONIC MEDIA</t>
  </si>
  <si>
    <t>4. REFUSE CONTAINERS MANAGERS</t>
  </si>
  <si>
    <t>BUDGETS (2019)</t>
  </si>
  <si>
    <t>OTHER DONOR SUPPORT</t>
  </si>
  <si>
    <t>2. COLD STORE License</t>
  </si>
  <si>
    <t xml:space="preserve">         LAST YEAR (2018)</t>
  </si>
  <si>
    <t>LAST YEAR   2018</t>
  </si>
  <si>
    <t>1. NIGHT Allowances</t>
  </si>
  <si>
    <t>CLOTHING ALLOWANCE</t>
  </si>
  <si>
    <t>4.Fuel Allowance</t>
  </si>
  <si>
    <t>5.Transfer Grants</t>
  </si>
  <si>
    <t>6.Utilities Allowance</t>
  </si>
  <si>
    <t>7. Funeral Grants</t>
  </si>
  <si>
    <t>8. Commission on commissioned collector's</t>
  </si>
  <si>
    <t>9. ENTERTAINMENT ALLOWANCE</t>
  </si>
  <si>
    <t>7. cleaning materials</t>
  </si>
  <si>
    <t>Rental of land and buildings</t>
  </si>
  <si>
    <t>Consultancy fees</t>
  </si>
  <si>
    <t>CURRENT YEAR     2019</t>
  </si>
  <si>
    <t>office bungalows</t>
  </si>
  <si>
    <t>school buildings</t>
  </si>
  <si>
    <t>drainage</t>
  </si>
  <si>
    <t>plants and machinery</t>
  </si>
  <si>
    <t>GCB</t>
  </si>
  <si>
    <t>Cash flow Statement for the year ended December 2019</t>
  </si>
  <si>
    <t>Net Cash flow for 2018</t>
  </si>
  <si>
    <t xml:space="preserve"> STATEMENT OF REVENUE AND EXPENDITURE FOR THE 2019 FISCAL YEAR</t>
  </si>
  <si>
    <t>DACF</t>
  </si>
  <si>
    <t>STATEMENT OF RESERVE AS AT 31ST DECEMBER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</si>
</sst>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* #,##0.00_);_(* \(#,##0.00\);_(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 val="double"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Times New Roman"/>
      <family val="1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b/>
      <u val="doubleAccounting"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b/>
      <u val="doubleAccounting"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 val="double"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 val="doubleAccounting"/>
      <sz val="11"/>
      <color rgb="FFFF0000"/>
      <name val="Calibri"/>
      <family val="2"/>
      <scheme val="minor"/>
    </font>
    <font>
      <u val="singleAccounting"/>
      <sz val="11"/>
      <color rgb="FFFF0000"/>
      <name val="Calibri"/>
      <family val="2"/>
      <scheme val="minor"/>
    </font>
    <font>
      <b/>
      <u val="singleAccounting"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 val="singleAccounting"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6">
    <xf numFmtId="0" fontId="0" fillId="0" borderId="0" xfId="0"/>
    <xf numFmtId="0" fontId="2" fillId="0" borderId="1" xfId="0" applyFont="1" applyBorder="1"/>
    <xf numFmtId="4" fontId="4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1" applyNumberFormat="1" applyFont="1" applyBorder="1"/>
    <xf numFmtId="164" fontId="4" fillId="0" borderId="1" xfId="1" applyNumberFormat="1" applyFont="1" applyBorder="1" applyAlignment="1">
      <alignment horizontal="center"/>
    </xf>
    <xf numFmtId="4" fontId="0" fillId="0" borderId="1" xfId="0" applyNumberFormat="1" applyBorder="1"/>
    <xf numFmtId="4" fontId="7" fillId="0" borderId="1" xfId="0" applyNumberFormat="1" applyFont="1" applyBorder="1"/>
    <xf numFmtId="0" fontId="2" fillId="0" borderId="0" xfId="0" applyFont="1"/>
    <xf numFmtId="43" fontId="0" fillId="0" borderId="1" xfId="1" applyNumberFormat="1" applyFont="1" applyBorder="1"/>
    <xf numFmtId="43" fontId="2" fillId="0" borderId="1" xfId="1" applyNumberFormat="1" applyFont="1" applyBorder="1"/>
    <xf numFmtId="4" fontId="9" fillId="0" borderId="1" xfId="0" applyNumberFormat="1" applyFont="1" applyBorder="1" applyAlignment="1">
      <alignment horizontal="center"/>
    </xf>
    <xf numFmtId="4" fontId="10" fillId="0" borderId="1" xfId="0" applyNumberFormat="1" applyFont="1" applyBorder="1" applyAlignment="1">
      <alignment horizontal="center"/>
    </xf>
    <xf numFmtId="164" fontId="2" fillId="0" borderId="1" xfId="1" applyNumberFormat="1" applyFont="1" applyBorder="1"/>
    <xf numFmtId="164" fontId="0" fillId="0" borderId="0" xfId="1" applyNumberFormat="1" applyFont="1"/>
    <xf numFmtId="0" fontId="5" fillId="0" borderId="0" xfId="0" applyFont="1"/>
    <xf numFmtId="4" fontId="0" fillId="0" borderId="0" xfId="0" applyNumberFormat="1"/>
    <xf numFmtId="4" fontId="11" fillId="0" borderId="0" xfId="0" applyNumberFormat="1" applyFont="1"/>
    <xf numFmtId="4" fontId="9" fillId="0" borderId="0" xfId="0" applyNumberFormat="1" applyFont="1" applyBorder="1"/>
    <xf numFmtId="4" fontId="9" fillId="0" borderId="0" xfId="0" applyNumberFormat="1" applyFont="1"/>
    <xf numFmtId="4" fontId="12" fillId="0" borderId="1" xfId="0" applyNumberFormat="1" applyFont="1" applyBorder="1"/>
    <xf numFmtId="4" fontId="9" fillId="0" borderId="1" xfId="0" applyNumberFormat="1" applyFont="1" applyBorder="1"/>
    <xf numFmtId="4" fontId="2" fillId="0" borderId="1" xfId="0" applyNumberFormat="1" applyFont="1" applyBorder="1"/>
    <xf numFmtId="0" fontId="2" fillId="0" borderId="0" xfId="0" applyFont="1" applyBorder="1"/>
    <xf numFmtId="0" fontId="0" fillId="0" borderId="0" xfId="0" applyBorder="1"/>
    <xf numFmtId="43" fontId="0" fillId="0" borderId="0" xfId="1" applyNumberFormat="1" applyFont="1"/>
    <xf numFmtId="164" fontId="0" fillId="0" borderId="0" xfId="0" applyNumberFormat="1"/>
    <xf numFmtId="4" fontId="13" fillId="0" borderId="1" xfId="0" applyNumberFormat="1" applyFont="1" applyBorder="1"/>
    <xf numFmtId="0" fontId="3" fillId="0" borderId="1" xfId="0" applyFont="1" applyBorder="1"/>
    <xf numFmtId="0" fontId="0" fillId="0" borderId="1" xfId="0" applyBorder="1" applyAlignment="1">
      <alignment horizontal="left"/>
    </xf>
    <xf numFmtId="43" fontId="12" fillId="0" borderId="1" xfId="1" applyNumberFormat="1" applyFont="1" applyBorder="1"/>
    <xf numFmtId="0" fontId="3" fillId="0" borderId="2" xfId="0" applyFont="1" applyBorder="1"/>
    <xf numFmtId="0" fontId="0" fillId="0" borderId="3" xfId="0" applyBorder="1"/>
    <xf numFmtId="4" fontId="3" fillId="0" borderId="1" xfId="0" applyNumberFormat="1" applyFont="1" applyBorder="1"/>
    <xf numFmtId="0" fontId="3" fillId="0" borderId="0" xfId="0" applyFont="1" applyBorder="1"/>
    <xf numFmtId="4" fontId="3" fillId="0" borderId="0" xfId="0" applyNumberFormat="1" applyFont="1" applyBorder="1"/>
    <xf numFmtId="164" fontId="1" fillId="0" borderId="1" xfId="1" applyNumberFormat="1" applyFont="1" applyBorder="1"/>
    <xf numFmtId="43" fontId="1" fillId="0" borderId="1" xfId="1" applyNumberFormat="1" applyFont="1" applyBorder="1"/>
    <xf numFmtId="0" fontId="0" fillId="0" borderId="1" xfId="0" applyFont="1" applyBorder="1"/>
    <xf numFmtId="164" fontId="14" fillId="0" borderId="1" xfId="1" applyNumberFormat="1" applyFont="1" applyBorder="1"/>
    <xf numFmtId="164" fontId="15" fillId="0" borderId="1" xfId="1" applyNumberFormat="1" applyFont="1" applyBorder="1"/>
    <xf numFmtId="164" fontId="16" fillId="0" borderId="1" xfId="1" applyNumberFormat="1" applyFont="1" applyBorder="1"/>
    <xf numFmtId="0" fontId="3" fillId="0" borderId="0" xfId="0" applyFont="1"/>
    <xf numFmtId="0" fontId="17" fillId="0" borderId="0" xfId="0" applyFont="1"/>
    <xf numFmtId="0" fontId="2" fillId="0" borderId="1" xfId="0" applyFont="1" applyBorder="1" applyAlignment="1">
      <alignment horizontal="center"/>
    </xf>
    <xf numFmtId="164" fontId="0" fillId="0" borderId="0" xfId="1" applyFont="1"/>
    <xf numFmtId="164" fontId="2" fillId="0" borderId="5" xfId="0" applyNumberFormat="1" applyFont="1" applyBorder="1"/>
    <xf numFmtId="164" fontId="2" fillId="0" borderId="4" xfId="0" applyNumberFormat="1" applyFont="1" applyBorder="1"/>
    <xf numFmtId="4" fontId="0" fillId="0" borderId="0" xfId="0" applyNumberFormat="1" applyBorder="1"/>
    <xf numFmtId="3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0" fontId="2" fillId="0" borderId="6" xfId="0" applyFont="1" applyFill="1" applyBorder="1"/>
    <xf numFmtId="164" fontId="0" fillId="0" borderId="1" xfId="1" applyFont="1" applyBorder="1"/>
    <xf numFmtId="0" fontId="0" fillId="0" borderId="0" xfId="0" applyAlignment="1">
      <alignment horizontal="left"/>
    </xf>
    <xf numFmtId="0" fontId="18" fillId="0" borderId="1" xfId="0" applyFont="1" applyBorder="1"/>
    <xf numFmtId="0" fontId="2" fillId="0" borderId="3" xfId="0" applyFont="1" applyBorder="1"/>
    <xf numFmtId="0" fontId="0" fillId="0" borderId="7" xfId="0" applyBorder="1"/>
    <xf numFmtId="0" fontId="2" fillId="0" borderId="7" xfId="0" applyFont="1" applyBorder="1"/>
    <xf numFmtId="4" fontId="12" fillId="0" borderId="2" xfId="0" applyNumberFormat="1" applyFont="1" applyBorder="1"/>
    <xf numFmtId="4" fontId="9" fillId="0" borderId="2" xfId="0" applyNumberFormat="1" applyFont="1" applyBorder="1"/>
    <xf numFmtId="0" fontId="0" fillId="0" borderId="2" xfId="0" applyBorder="1"/>
    <xf numFmtId="0" fontId="2" fillId="0" borderId="2" xfId="0" applyFont="1" applyBorder="1"/>
    <xf numFmtId="4" fontId="12" fillId="0" borderId="3" xfId="0" applyNumberFormat="1" applyFont="1" applyBorder="1"/>
    <xf numFmtId="4" fontId="9" fillId="0" borderId="3" xfId="0" applyNumberFormat="1" applyFont="1" applyBorder="1"/>
    <xf numFmtId="4" fontId="13" fillId="0" borderId="2" xfId="0" applyNumberFormat="1" applyFont="1" applyBorder="1"/>
    <xf numFmtId="4" fontId="12" fillId="0" borderId="2" xfId="0" applyNumberFormat="1" applyFont="1" applyBorder="1" applyAlignment="1">
      <alignment horizontal="left"/>
    </xf>
    <xf numFmtId="0" fontId="2" fillId="0" borderId="8" xfId="0" applyFont="1" applyFill="1" applyBorder="1"/>
    <xf numFmtId="43" fontId="0" fillId="0" borderId="3" xfId="1" applyNumberFormat="1" applyFont="1" applyBorder="1"/>
    <xf numFmtId="43" fontId="2" fillId="0" borderId="3" xfId="1" applyNumberFormat="1" applyFont="1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5" xfId="0" applyBorder="1"/>
    <xf numFmtId="0" fontId="2" fillId="0" borderId="7" xfId="0" applyFont="1" applyFill="1" applyBorder="1"/>
    <xf numFmtId="4" fontId="9" fillId="0" borderId="12" xfId="0" applyNumberFormat="1" applyFont="1" applyBorder="1"/>
    <xf numFmtId="4" fontId="9" fillId="0" borderId="13" xfId="0" applyNumberFormat="1" applyFont="1" applyBorder="1"/>
    <xf numFmtId="0" fontId="0" fillId="0" borderId="8" xfId="0" applyFill="1" applyBorder="1"/>
    <xf numFmtId="43" fontId="2" fillId="0" borderId="2" xfId="1" applyNumberFormat="1" applyFont="1" applyBorder="1"/>
    <xf numFmtId="0" fontId="19" fillId="0" borderId="1" xfId="0" applyFont="1" applyBorder="1" applyAlignment="1">
      <alignment horizontal="left"/>
    </xf>
    <xf numFmtId="0" fontId="0" fillId="0" borderId="2" xfId="0" applyFont="1" applyBorder="1"/>
    <xf numFmtId="4" fontId="0" fillId="0" borderId="6" xfId="0" applyNumberFormat="1" applyFill="1" applyBorder="1"/>
    <xf numFmtId="0" fontId="19" fillId="0" borderId="2" xfId="0" applyFont="1" applyBorder="1"/>
    <xf numFmtId="0" fontId="5" fillId="0" borderId="7" xfId="0" applyFont="1" applyBorder="1"/>
    <xf numFmtId="0" fontId="5" fillId="0" borderId="2" xfId="0" applyFont="1" applyBorder="1"/>
    <xf numFmtId="0" fontId="5" fillId="0" borderId="3" xfId="0" applyFont="1" applyBorder="1"/>
    <xf numFmtId="0" fontId="8" fillId="0" borderId="2" xfId="0" applyFont="1" applyBorder="1"/>
    <xf numFmtId="0" fontId="0" fillId="0" borderId="13" xfId="0" applyBorder="1"/>
    <xf numFmtId="0" fontId="0" fillId="0" borderId="14" xfId="0" applyBorder="1"/>
    <xf numFmtId="0" fontId="0" fillId="0" borderId="11" xfId="0" applyBorder="1"/>
    <xf numFmtId="0" fontId="2" fillId="0" borderId="8" xfId="0" applyFont="1" applyBorder="1"/>
    <xf numFmtId="0" fontId="0" fillId="0" borderId="7" xfId="0" applyFont="1" applyBorder="1"/>
    <xf numFmtId="0" fontId="2" fillId="0" borderId="2" xfId="0" applyFont="1" applyFill="1" applyBorder="1"/>
    <xf numFmtId="0" fontId="3" fillId="0" borderId="7" xfId="0" applyFont="1" applyBorder="1"/>
    <xf numFmtId="0" fontId="0" fillId="0" borderId="1" xfId="0" applyFill="1" applyBorder="1"/>
    <xf numFmtId="4" fontId="20" fillId="0" borderId="1" xfId="0" applyNumberFormat="1" applyFont="1" applyBorder="1"/>
    <xf numFmtId="43" fontId="16" fillId="0" borderId="1" xfId="1" applyNumberFormat="1" applyFont="1" applyBorder="1"/>
    <xf numFmtId="43" fontId="21" fillId="0" borderId="1" xfId="1" applyNumberFormat="1" applyFont="1" applyBorder="1"/>
    <xf numFmtId="164" fontId="2" fillId="0" borderId="3" xfId="1" applyNumberFormat="1" applyFont="1" applyBorder="1"/>
    <xf numFmtId="4" fontId="2" fillId="0" borderId="12" xfId="0" applyNumberFormat="1" applyFont="1" applyBorder="1"/>
    <xf numFmtId="0" fontId="22" fillId="0" borderId="1" xfId="0" applyFont="1" applyBorder="1"/>
    <xf numFmtId="43" fontId="16" fillId="0" borderId="1" xfId="0" applyNumberFormat="1" applyFont="1" applyBorder="1"/>
    <xf numFmtId="43" fontId="0" fillId="0" borderId="0" xfId="0" applyNumberFormat="1"/>
    <xf numFmtId="164" fontId="2" fillId="0" borderId="1" xfId="1" applyFont="1" applyBorder="1"/>
    <xf numFmtId="4" fontId="0" fillId="0" borderId="1" xfId="0" applyNumberFormat="1" applyFont="1" applyBorder="1"/>
    <xf numFmtId="164" fontId="0" fillId="0" borderId="12" xfId="0" applyNumberFormat="1" applyBorder="1"/>
    <xf numFmtId="4" fontId="24" fillId="0" borderId="1" xfId="0" applyNumberFormat="1" applyFont="1" applyBorder="1"/>
    <xf numFmtId="4" fontId="25" fillId="0" borderId="1" xfId="0" applyNumberFormat="1" applyFont="1" applyBorder="1"/>
    <xf numFmtId="164" fontId="12" fillId="0" borderId="7" xfId="1" applyFont="1" applyBorder="1"/>
    <xf numFmtId="43" fontId="23" fillId="0" borderId="1" xfId="1" applyNumberFormat="1" applyFont="1" applyBorder="1"/>
    <xf numFmtId="164" fontId="23" fillId="0" borderId="1" xfId="1" applyNumberFormat="1" applyFont="1" applyBorder="1"/>
    <xf numFmtId="164" fontId="27" fillId="0" borderId="1" xfId="1" applyNumberFormat="1" applyFont="1" applyBorder="1"/>
    <xf numFmtId="4" fontId="12" fillId="0" borderId="6" xfId="0" applyNumberFormat="1" applyFont="1" applyFill="1" applyBorder="1"/>
    <xf numFmtId="43" fontId="28" fillId="0" borderId="1" xfId="1" applyNumberFormat="1" applyFont="1" applyBorder="1"/>
    <xf numFmtId="43" fontId="9" fillId="0" borderId="1" xfId="0" applyNumberFormat="1" applyFont="1" applyBorder="1"/>
    <xf numFmtId="43" fontId="9" fillId="0" borderId="1" xfId="1" applyNumberFormat="1" applyFont="1" applyBorder="1"/>
    <xf numFmtId="43" fontId="9" fillId="0" borderId="0" xfId="0" applyNumberFormat="1" applyFont="1"/>
    <xf numFmtId="164" fontId="15" fillId="0" borderId="1" xfId="1" applyFont="1" applyBorder="1"/>
    <xf numFmtId="4" fontId="29" fillId="0" borderId="1" xfId="0" applyNumberFormat="1" applyFont="1" applyBorder="1"/>
    <xf numFmtId="164" fontId="1" fillId="0" borderId="1" xfId="1" applyFont="1" applyBorder="1"/>
    <xf numFmtId="164" fontId="2" fillId="0" borderId="1" xfId="0" applyNumberFormat="1" applyFont="1" applyBorder="1"/>
    <xf numFmtId="43" fontId="2" fillId="0" borderId="9" xfId="1" applyNumberFormat="1" applyFont="1" applyFill="1" applyBorder="1"/>
    <xf numFmtId="43" fontId="0" fillId="0" borderId="6" xfId="1" applyNumberFormat="1" applyFont="1" applyFill="1" applyBorder="1"/>
    <xf numFmtId="164" fontId="12" fillId="0" borderId="2" xfId="1" applyFont="1" applyBorder="1"/>
    <xf numFmtId="4" fontId="23" fillId="0" borderId="1" xfId="0" applyNumberFormat="1" applyFont="1" applyBorder="1"/>
    <xf numFmtId="0" fontId="23" fillId="0" borderId="2" xfId="0" applyFont="1" applyBorder="1"/>
    <xf numFmtId="0" fontId="23" fillId="0" borderId="3" xfId="0" applyFont="1" applyBorder="1"/>
    <xf numFmtId="0" fontId="25" fillId="0" borderId="3" xfId="0" applyFont="1" applyBorder="1"/>
    <xf numFmtId="0" fontId="25" fillId="0" borderId="2" xfId="0" applyFont="1" applyBorder="1"/>
    <xf numFmtId="0" fontId="12" fillId="0" borderId="2" xfId="0" applyFont="1" applyBorder="1"/>
    <xf numFmtId="0" fontId="12" fillId="0" borderId="3" xfId="0" applyFont="1" applyBorder="1"/>
    <xf numFmtId="0" fontId="9" fillId="0" borderId="3" xfId="0" applyFont="1" applyBorder="1"/>
    <xf numFmtId="0" fontId="12" fillId="0" borderId="2" xfId="0" applyFont="1" applyBorder="1" applyAlignment="1">
      <alignment horizontal="left"/>
    </xf>
    <xf numFmtId="0" fontId="9" fillId="0" borderId="2" xfId="0" applyFont="1" applyBorder="1"/>
    <xf numFmtId="4" fontId="25" fillId="0" borderId="2" xfId="0" applyNumberFormat="1" applyFont="1" applyBorder="1"/>
    <xf numFmtId="4" fontId="25" fillId="0" borderId="3" xfId="0" applyNumberFormat="1" applyFont="1" applyBorder="1"/>
    <xf numFmtId="0" fontId="25" fillId="0" borderId="0" xfId="0" applyFont="1"/>
    <xf numFmtId="0" fontId="23" fillId="0" borderId="0" xfId="0" applyFont="1" applyBorder="1"/>
    <xf numFmtId="0" fontId="23" fillId="0" borderId="0" xfId="0" applyFont="1"/>
    <xf numFmtId="0" fontId="23" fillId="0" borderId="1" xfId="0" applyFont="1" applyBorder="1"/>
    <xf numFmtId="0" fontId="25" fillId="0" borderId="1" xfId="0" applyFont="1" applyBorder="1"/>
    <xf numFmtId="43" fontId="15" fillId="0" borderId="1" xfId="1" applyNumberFormat="1" applyFont="1" applyBorder="1"/>
    <xf numFmtId="164" fontId="25" fillId="0" borderId="1" xfId="1" applyFont="1" applyBorder="1"/>
    <xf numFmtId="43" fontId="25" fillId="0" borderId="1" xfId="0" applyNumberFormat="1" applyFont="1" applyBorder="1"/>
    <xf numFmtId="0" fontId="0" fillId="0" borderId="6" xfId="0" applyBorder="1"/>
    <xf numFmtId="164" fontId="0" fillId="0" borderId="6" xfId="1" applyFont="1" applyBorder="1"/>
    <xf numFmtId="164" fontId="26" fillId="0" borderId="1" xfId="1" applyFont="1" applyBorder="1"/>
    <xf numFmtId="164" fontId="30" fillId="0" borderId="1" xfId="1" applyFont="1" applyBorder="1"/>
    <xf numFmtId="164" fontId="23" fillId="0" borderId="1" xfId="1" applyFont="1" applyBorder="1"/>
    <xf numFmtId="43" fontId="25" fillId="0" borderId="1" xfId="1" applyNumberFormat="1" applyFont="1" applyBorder="1"/>
    <xf numFmtId="0" fontId="17" fillId="0" borderId="0" xfId="0" applyFont="1" applyBorder="1"/>
    <xf numFmtId="0" fontId="2" fillId="0" borderId="0" xfId="0" applyFont="1" applyBorder="1" applyAlignment="1">
      <alignment horizontal="center"/>
    </xf>
    <xf numFmtId="4" fontId="20" fillId="0" borderId="0" xfId="0" applyNumberFormat="1" applyFont="1" applyBorder="1"/>
    <xf numFmtId="4" fontId="12" fillId="0" borderId="0" xfId="0" applyNumberFormat="1" applyFont="1" applyBorder="1"/>
    <xf numFmtId="43" fontId="0" fillId="0" borderId="0" xfId="1" applyNumberFormat="1" applyFont="1" applyBorder="1"/>
    <xf numFmtId="4" fontId="2" fillId="0" borderId="0" xfId="0" applyNumberFormat="1" applyFont="1" applyBorder="1"/>
    <xf numFmtId="43" fontId="2" fillId="0" borderId="0" xfId="1" applyNumberFormat="1" applyFont="1" applyBorder="1"/>
    <xf numFmtId="4" fontId="4" fillId="0" borderId="0" xfId="0" applyNumberFormat="1" applyFont="1" applyBorder="1" applyAlignment="1">
      <alignment horizontal="center"/>
    </xf>
    <xf numFmtId="164" fontId="0" fillId="0" borderId="0" xfId="1" applyNumberFormat="1" applyFont="1" applyBorder="1"/>
    <xf numFmtId="2" fontId="0" fillId="0" borderId="0" xfId="0" applyNumberFormat="1" applyBorder="1"/>
    <xf numFmtId="164" fontId="2" fillId="0" borderId="0" xfId="1" applyNumberFormat="1" applyFont="1" applyBorder="1"/>
    <xf numFmtId="164" fontId="0" fillId="0" borderId="0" xfId="1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" fontId="2" fillId="0" borderId="1" xfId="0" applyNumberFormat="1" applyFont="1" applyBorder="1" applyAlignment="1">
      <alignment horizontal="center"/>
    </xf>
    <xf numFmtId="164" fontId="2" fillId="0" borderId="0" xfId="1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5" fillId="0" borderId="0" xfId="0" applyFont="1" applyBorder="1"/>
    <xf numFmtId="164" fontId="6" fillId="0" borderId="0" xfId="1" applyNumberFormat="1" applyFont="1" applyBorder="1" applyAlignment="1">
      <alignment horizontal="center"/>
    </xf>
    <xf numFmtId="4" fontId="6" fillId="0" borderId="0" xfId="0" applyNumberFormat="1" applyFont="1" applyBorder="1" applyAlignment="1">
      <alignment horizontal="center"/>
    </xf>
    <xf numFmtId="4" fontId="0" fillId="0" borderId="6" xfId="0" applyNumberFormat="1" applyFont="1" applyFill="1" applyBorder="1"/>
    <xf numFmtId="164" fontId="12" fillId="0" borderId="1" xfId="1" applyFont="1" applyBorder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2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2743200" y="39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19050</xdr:colOff>
      <xdr:row>2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2743200" y="39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2</xdr:col>
      <xdr:colOff>19050</xdr:colOff>
      <xdr:row>1</xdr:row>
      <xdr:rowOff>0</xdr:rowOff>
    </xdr:from>
    <xdr:ext cx="184731" cy="264560"/>
    <xdr:sp macro="" textlink="">
      <xdr:nvSpPr>
        <xdr:cNvPr id="4" name="TextBox 3"/>
        <xdr:cNvSpPr txBox="1"/>
      </xdr:nvSpPr>
      <xdr:spPr>
        <a:xfrm>
          <a:off x="2743200" y="20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0</xdr:colOff>
      <xdr:row>144</xdr:row>
      <xdr:rowOff>0</xdr:rowOff>
    </xdr:from>
    <xdr:ext cx="184731" cy="264560"/>
    <xdr:sp macro="" textlink="">
      <xdr:nvSpPr>
        <xdr:cNvPr id="5" name="TextBox 4"/>
        <xdr:cNvSpPr txBox="1"/>
      </xdr:nvSpPr>
      <xdr:spPr>
        <a:xfrm>
          <a:off x="0" y="2553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0</xdr:colOff>
      <xdr:row>158</xdr:row>
      <xdr:rowOff>0</xdr:rowOff>
    </xdr:from>
    <xdr:ext cx="184731" cy="264560"/>
    <xdr:sp macro="" textlink="">
      <xdr:nvSpPr>
        <xdr:cNvPr id="6" name="TextBox 5"/>
        <xdr:cNvSpPr txBox="1"/>
      </xdr:nvSpPr>
      <xdr:spPr>
        <a:xfrm>
          <a:off x="0" y="2820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0</xdr:colOff>
      <xdr:row>159</xdr:row>
      <xdr:rowOff>0</xdr:rowOff>
    </xdr:from>
    <xdr:ext cx="184731" cy="264560"/>
    <xdr:sp macro="" textlink="">
      <xdr:nvSpPr>
        <xdr:cNvPr id="7" name="TextBox 6"/>
        <xdr:cNvSpPr txBox="1"/>
      </xdr:nvSpPr>
      <xdr:spPr>
        <a:xfrm>
          <a:off x="0" y="2858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0</xdr:col>
      <xdr:colOff>0</xdr:colOff>
      <xdr:row>167</xdr:row>
      <xdr:rowOff>0</xdr:rowOff>
    </xdr:from>
    <xdr:ext cx="184731" cy="264560"/>
    <xdr:sp macro="" textlink="">
      <xdr:nvSpPr>
        <xdr:cNvPr id="8" name="TextBox 7"/>
        <xdr:cNvSpPr txBox="1"/>
      </xdr:nvSpPr>
      <xdr:spPr>
        <a:xfrm>
          <a:off x="0" y="2953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en-GB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nevieve/AppData/Roaming/Microsoft/Windows/Network%20Shortcuts/FINAL%20ACCOUNTS%20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s"/>
      <sheetName val="cashflow 1"/>
      <sheetName val="reserve"/>
      <sheetName val="NOTE 10 - 15"/>
      <sheetName val="NOTE 5"/>
      <sheetName val="NOTE 9"/>
      <sheetName val="NOTE 4 - 9 IGF EXPENDITURE"/>
      <sheetName val="NOTE7 DONOR FUND EXPENDITURE"/>
      <sheetName val="IGF REVENUE ONLY"/>
      <sheetName val="MAIN ACCOUNTS"/>
      <sheetName val="Sheet1"/>
    </sheetNames>
    <sheetDataSet>
      <sheetData sheetId="0" refreshError="1"/>
      <sheetData sheetId="1" refreshError="1"/>
      <sheetData sheetId="2" refreshError="1"/>
      <sheetData sheetId="3" refreshError="1">
        <row r="27">
          <cell r="D27">
            <v>540786.57000000007</v>
          </cell>
        </row>
        <row r="43">
          <cell r="D43">
            <v>0</v>
          </cell>
        </row>
      </sheetData>
      <sheetData sheetId="4" refreshError="1"/>
      <sheetData sheetId="5" refreshError="1">
        <row r="1">
          <cell r="A1" t="str">
            <v>NOTE 9 - COMMON FUND</v>
          </cell>
        </row>
        <row r="3">
          <cell r="C3" t="str">
            <v>GH¢</v>
          </cell>
          <cell r="D3" t="str">
            <v>GH¢</v>
          </cell>
          <cell r="E3" t="str">
            <v>GH¢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workbookViewId="0">
      <selection activeCell="F21" sqref="F21"/>
    </sheetView>
  </sheetViews>
  <sheetFormatPr defaultRowHeight="15" x14ac:dyDescent="0.25"/>
  <cols>
    <col min="1" max="1" width="31.7109375" customWidth="1"/>
    <col min="2" max="2" width="15" customWidth="1"/>
    <col min="3" max="3" width="14.28515625" bestFit="1" customWidth="1"/>
    <col min="4" max="4" width="13.28515625" bestFit="1" customWidth="1"/>
    <col min="5" max="5" width="11.5703125" bestFit="1" customWidth="1"/>
    <col min="6" max="6" width="12.42578125" customWidth="1"/>
  </cols>
  <sheetData>
    <row r="1" spans="1:4" x14ac:dyDescent="0.25">
      <c r="A1" s="173" t="s">
        <v>386</v>
      </c>
      <c r="B1" s="173"/>
      <c r="C1" s="173"/>
      <c r="D1" s="173"/>
    </row>
    <row r="2" spans="1:4" x14ac:dyDescent="0.25">
      <c r="A2" s="173" t="s">
        <v>418</v>
      </c>
      <c r="B2" s="173"/>
      <c r="C2" s="173"/>
      <c r="D2" s="173"/>
    </row>
    <row r="3" spans="1:4" x14ac:dyDescent="0.25">
      <c r="A3" s="1"/>
      <c r="B3" s="2" t="s">
        <v>1</v>
      </c>
      <c r="C3" s="2" t="s">
        <v>1</v>
      </c>
      <c r="D3" s="2" t="s">
        <v>1</v>
      </c>
    </row>
    <row r="4" spans="1:4" x14ac:dyDescent="0.25">
      <c r="A4" s="3"/>
      <c r="B4" s="4"/>
      <c r="C4" s="4"/>
      <c r="D4" s="4"/>
    </row>
    <row r="5" spans="1:4" x14ac:dyDescent="0.25">
      <c r="A5" s="1" t="s">
        <v>370</v>
      </c>
      <c r="B5" s="4"/>
      <c r="C5" s="4"/>
      <c r="D5" s="3"/>
    </row>
    <row r="6" spans="1:4" x14ac:dyDescent="0.25">
      <c r="A6" s="3" t="s">
        <v>2</v>
      </c>
      <c r="B6" s="110">
        <v>2308732.0099999998</v>
      </c>
      <c r="C6" s="4"/>
      <c r="D6" s="3"/>
    </row>
    <row r="7" spans="1:4" x14ac:dyDescent="0.25">
      <c r="A7" s="3" t="s">
        <v>3</v>
      </c>
      <c r="B7" s="110">
        <v>1793436.59</v>
      </c>
      <c r="C7" s="4"/>
      <c r="D7" s="3"/>
    </row>
    <row r="8" spans="1:4" x14ac:dyDescent="0.25">
      <c r="A8" s="3" t="s">
        <v>4</v>
      </c>
      <c r="B8" s="110">
        <v>3849760.73</v>
      </c>
      <c r="C8" s="4"/>
      <c r="D8" s="3"/>
    </row>
    <row r="9" spans="1:4" x14ac:dyDescent="0.25">
      <c r="A9" s="3" t="s">
        <v>5</v>
      </c>
      <c r="B9" s="4">
        <v>0</v>
      </c>
      <c r="C9" s="4"/>
      <c r="D9" s="3"/>
    </row>
    <row r="10" spans="1:4" x14ac:dyDescent="0.25">
      <c r="A10" s="3" t="s">
        <v>6</v>
      </c>
      <c r="B10" s="4">
        <v>0</v>
      </c>
      <c r="C10" s="4"/>
      <c r="D10" s="3"/>
    </row>
    <row r="11" spans="1:4" x14ac:dyDescent="0.25">
      <c r="A11" s="3" t="s">
        <v>7</v>
      </c>
      <c r="B11" s="4">
        <v>11672.41</v>
      </c>
      <c r="C11" s="4"/>
      <c r="D11" s="3"/>
    </row>
    <row r="12" spans="1:4" x14ac:dyDescent="0.25">
      <c r="A12" s="3" t="s">
        <v>8</v>
      </c>
      <c r="B12" s="4">
        <v>0</v>
      </c>
      <c r="C12" s="4"/>
      <c r="D12" s="3"/>
    </row>
    <row r="13" spans="1:4" x14ac:dyDescent="0.25">
      <c r="A13" s="3" t="s">
        <v>310</v>
      </c>
      <c r="B13" s="4">
        <v>33493.78</v>
      </c>
      <c r="C13" s="4"/>
      <c r="D13" s="3"/>
    </row>
    <row r="14" spans="1:4" x14ac:dyDescent="0.25">
      <c r="A14" s="3" t="s">
        <v>397</v>
      </c>
      <c r="B14" s="4">
        <v>53738.53</v>
      </c>
      <c r="C14" s="4"/>
      <c r="D14" s="3"/>
    </row>
    <row r="15" spans="1:4" x14ac:dyDescent="0.25">
      <c r="A15" s="3" t="s">
        <v>9</v>
      </c>
      <c r="B15" s="4">
        <v>439849.59</v>
      </c>
      <c r="C15" s="4"/>
      <c r="D15" s="3"/>
    </row>
    <row r="16" spans="1:4" x14ac:dyDescent="0.25">
      <c r="A16" s="3" t="s">
        <v>10</v>
      </c>
      <c r="B16" s="4"/>
      <c r="C16" s="4"/>
      <c r="D16" s="3"/>
    </row>
    <row r="17" spans="1:4" x14ac:dyDescent="0.25">
      <c r="A17" s="3" t="s">
        <v>11</v>
      </c>
      <c r="B17" s="4">
        <v>153834.4</v>
      </c>
      <c r="C17" s="3"/>
      <c r="D17" s="3"/>
    </row>
    <row r="18" spans="1:4" x14ac:dyDescent="0.25">
      <c r="A18" s="3" t="s">
        <v>222</v>
      </c>
      <c r="B18" s="50">
        <v>0</v>
      </c>
      <c r="C18" s="16"/>
      <c r="D18" s="3"/>
    </row>
    <row r="19" spans="1:4" x14ac:dyDescent="0.25">
      <c r="A19" s="3"/>
      <c r="B19" s="4"/>
      <c r="C19" s="13">
        <v>8644518.0399999991</v>
      </c>
      <c r="D19" s="3"/>
    </row>
    <row r="20" spans="1:4" x14ac:dyDescent="0.25">
      <c r="A20" s="1" t="s">
        <v>371</v>
      </c>
      <c r="B20" s="4"/>
      <c r="C20" s="4"/>
      <c r="D20" s="3"/>
    </row>
    <row r="21" spans="1:4" x14ac:dyDescent="0.25">
      <c r="A21" s="3" t="s">
        <v>2</v>
      </c>
      <c r="B21" s="4">
        <v>1910953.82</v>
      </c>
      <c r="C21" s="4"/>
      <c r="D21" s="3"/>
    </row>
    <row r="22" spans="1:4" x14ac:dyDescent="0.25">
      <c r="A22" s="3" t="s">
        <v>3</v>
      </c>
      <c r="B22" s="4">
        <v>1602461.28</v>
      </c>
      <c r="C22" s="4"/>
      <c r="D22" s="3"/>
    </row>
    <row r="23" spans="1:4" x14ac:dyDescent="0.25">
      <c r="A23" s="3" t="s">
        <v>4</v>
      </c>
      <c r="B23" s="4">
        <v>3849765.73</v>
      </c>
      <c r="C23" s="4"/>
      <c r="D23" s="3"/>
    </row>
    <row r="24" spans="1:4" x14ac:dyDescent="0.25">
      <c r="A24" s="3" t="s">
        <v>312</v>
      </c>
      <c r="B24" s="4">
        <v>64010</v>
      </c>
      <c r="C24" s="4"/>
      <c r="D24" s="3"/>
    </row>
    <row r="25" spans="1:4" x14ac:dyDescent="0.25">
      <c r="A25" s="3"/>
      <c r="B25" s="4"/>
      <c r="C25" s="4"/>
      <c r="D25" s="3"/>
    </row>
    <row r="26" spans="1:4" x14ac:dyDescent="0.25">
      <c r="A26" s="3" t="s">
        <v>7</v>
      </c>
      <c r="B26" s="4">
        <v>4154</v>
      </c>
      <c r="C26" s="4"/>
      <c r="D26" s="3"/>
    </row>
    <row r="27" spans="1:4" x14ac:dyDescent="0.25">
      <c r="A27" s="3" t="s">
        <v>8</v>
      </c>
      <c r="B27" s="4">
        <v>0</v>
      </c>
      <c r="C27" s="4"/>
      <c r="D27" s="3"/>
    </row>
    <row r="28" spans="1:4" x14ac:dyDescent="0.25">
      <c r="A28" s="3" t="s">
        <v>288</v>
      </c>
      <c r="B28" s="4"/>
      <c r="C28" s="4"/>
      <c r="D28" s="3"/>
    </row>
    <row r="29" spans="1:4" x14ac:dyDescent="0.25">
      <c r="A29" s="3" t="s">
        <v>13</v>
      </c>
      <c r="B29" s="4">
        <v>0</v>
      </c>
      <c r="C29" s="4"/>
      <c r="D29" s="3"/>
    </row>
    <row r="30" spans="1:4" x14ac:dyDescent="0.25">
      <c r="A30" s="3" t="s">
        <v>9</v>
      </c>
      <c r="B30" s="4">
        <v>603889.77</v>
      </c>
      <c r="C30" s="4"/>
      <c r="D30" s="3"/>
    </row>
    <row r="31" spans="1:4" x14ac:dyDescent="0.25">
      <c r="A31" s="3" t="s">
        <v>10</v>
      </c>
      <c r="B31" s="4"/>
      <c r="C31" s="4"/>
      <c r="D31" s="3"/>
    </row>
    <row r="32" spans="1:4" x14ac:dyDescent="0.25">
      <c r="A32" s="3" t="s">
        <v>11</v>
      </c>
      <c r="B32" s="4">
        <v>146242.23999999999</v>
      </c>
      <c r="C32" s="53">
        <v>8181476.8399999999</v>
      </c>
      <c r="D32" s="3"/>
    </row>
    <row r="33" spans="1:6" x14ac:dyDescent="0.25">
      <c r="A33" s="3" t="s">
        <v>311</v>
      </c>
      <c r="B33" s="53"/>
      <c r="C33" s="13"/>
      <c r="D33" s="3"/>
      <c r="F33" s="26"/>
    </row>
    <row r="34" spans="1:6" x14ac:dyDescent="0.25">
      <c r="A34" s="3"/>
      <c r="B34" s="51"/>
      <c r="C34" s="6"/>
      <c r="D34" s="3"/>
    </row>
    <row r="35" spans="1:6" x14ac:dyDescent="0.25">
      <c r="A35" s="1" t="s">
        <v>419</v>
      </c>
      <c r="B35" s="3"/>
      <c r="C35" s="3"/>
      <c r="D35" s="13">
        <v>121633.16</v>
      </c>
    </row>
    <row r="36" spans="1:6" x14ac:dyDescent="0.25">
      <c r="A36" s="1" t="s">
        <v>208</v>
      </c>
      <c r="B36" s="1"/>
      <c r="C36" s="3"/>
      <c r="D36" s="13">
        <v>463041.2</v>
      </c>
    </row>
    <row r="37" spans="1:6" ht="15.75" thickBot="1" x14ac:dyDescent="0.3">
      <c r="A37" s="1" t="s">
        <v>209</v>
      </c>
      <c r="B37" s="1"/>
      <c r="C37" s="3"/>
      <c r="D37" s="47">
        <f>SUM(D35:D36)</f>
        <v>584674.36</v>
      </c>
      <c r="E37" s="45"/>
    </row>
    <row r="38" spans="1:6" ht="15.75" thickTop="1" x14ac:dyDescent="0.25">
      <c r="A38" s="1"/>
      <c r="B38" s="3"/>
      <c r="C38" s="6"/>
      <c r="D38" s="46"/>
    </row>
    <row r="39" spans="1:6" x14ac:dyDescent="0.25">
      <c r="D39" s="26"/>
      <c r="E39" s="26"/>
    </row>
    <row r="40" spans="1:6" x14ac:dyDescent="0.25">
      <c r="D40" s="26"/>
    </row>
    <row r="44" spans="1:6" x14ac:dyDescent="0.25">
      <c r="C44">
        <v>14</v>
      </c>
    </row>
    <row r="45" spans="1:6" x14ac:dyDescent="0.25">
      <c r="A45" s="24"/>
      <c r="B45" s="24"/>
      <c r="C45" s="24"/>
      <c r="D45" s="24"/>
    </row>
    <row r="46" spans="1:6" x14ac:dyDescent="0.25">
      <c r="A46" s="174"/>
      <c r="B46" s="174"/>
      <c r="C46" s="174"/>
      <c r="D46" s="174"/>
    </row>
    <row r="47" spans="1:6" x14ac:dyDescent="0.25">
      <c r="A47" s="174"/>
      <c r="B47" s="174"/>
      <c r="C47" s="174"/>
      <c r="D47" s="174"/>
    </row>
    <row r="48" spans="1:6" x14ac:dyDescent="0.25">
      <c r="A48" s="23"/>
      <c r="B48" s="157"/>
      <c r="C48" s="157"/>
      <c r="D48" s="157"/>
    </row>
    <row r="49" spans="1:4" x14ac:dyDescent="0.25">
      <c r="A49" s="24"/>
      <c r="B49" s="157"/>
      <c r="C49" s="157"/>
      <c r="D49" s="157"/>
    </row>
    <row r="50" spans="1:4" x14ac:dyDescent="0.25">
      <c r="A50" s="23"/>
      <c r="B50" s="158"/>
      <c r="C50" s="158"/>
      <c r="D50" s="24"/>
    </row>
    <row r="51" spans="1:4" x14ac:dyDescent="0.25">
      <c r="A51" s="24"/>
      <c r="B51" s="158"/>
      <c r="C51" s="158"/>
      <c r="D51" s="24"/>
    </row>
    <row r="52" spans="1:4" x14ac:dyDescent="0.25">
      <c r="A52" s="24"/>
      <c r="B52" s="158"/>
      <c r="C52" s="158"/>
      <c r="D52" s="24"/>
    </row>
    <row r="53" spans="1:4" x14ac:dyDescent="0.25">
      <c r="A53" s="24"/>
      <c r="B53" s="158"/>
      <c r="C53" s="158"/>
      <c r="D53" s="24"/>
    </row>
    <row r="54" spans="1:4" x14ac:dyDescent="0.25">
      <c r="A54" s="24"/>
      <c r="B54" s="158"/>
      <c r="C54" s="158"/>
      <c r="D54" s="24"/>
    </row>
    <row r="55" spans="1:4" x14ac:dyDescent="0.25">
      <c r="A55" s="24"/>
      <c r="B55" s="158"/>
      <c r="C55" s="158"/>
      <c r="D55" s="24"/>
    </row>
    <row r="56" spans="1:4" x14ac:dyDescent="0.25">
      <c r="A56" s="24"/>
      <c r="B56" s="158"/>
      <c r="C56" s="158"/>
      <c r="D56" s="24"/>
    </row>
    <row r="57" spans="1:4" x14ac:dyDescent="0.25">
      <c r="A57" s="24"/>
      <c r="B57" s="158"/>
      <c r="C57" s="158"/>
      <c r="D57" s="24"/>
    </row>
    <row r="58" spans="1:4" x14ac:dyDescent="0.25">
      <c r="A58" s="23"/>
      <c r="B58" s="158"/>
      <c r="C58" s="158"/>
      <c r="D58" s="24"/>
    </row>
    <row r="59" spans="1:4" x14ac:dyDescent="0.25">
      <c r="A59" s="24"/>
      <c r="B59" s="158"/>
      <c r="C59" s="158"/>
      <c r="D59" s="24"/>
    </row>
    <row r="60" spans="1:4" x14ac:dyDescent="0.25">
      <c r="A60" s="24"/>
      <c r="B60" s="158"/>
      <c r="C60" s="158"/>
      <c r="D60" s="24"/>
    </row>
    <row r="61" spans="1:4" x14ac:dyDescent="0.25">
      <c r="A61" s="24"/>
      <c r="B61" s="158"/>
      <c r="C61" s="158"/>
      <c r="D61" s="24"/>
    </row>
    <row r="62" spans="1:4" x14ac:dyDescent="0.25">
      <c r="A62" s="24"/>
      <c r="B62" s="158"/>
      <c r="C62" s="24"/>
      <c r="D62" s="24"/>
    </row>
    <row r="63" spans="1:4" x14ac:dyDescent="0.25">
      <c r="A63" s="24"/>
      <c r="B63" s="159"/>
      <c r="C63" s="48"/>
      <c r="D63" s="24"/>
    </row>
    <row r="64" spans="1:4" x14ac:dyDescent="0.25">
      <c r="A64" s="24"/>
      <c r="B64" s="158"/>
      <c r="C64" s="160"/>
      <c r="D64" s="24"/>
    </row>
    <row r="65" spans="1:4" x14ac:dyDescent="0.25">
      <c r="A65" s="23"/>
      <c r="B65" s="158"/>
      <c r="C65" s="158"/>
      <c r="D65" s="24"/>
    </row>
    <row r="66" spans="1:4" x14ac:dyDescent="0.25">
      <c r="A66" s="24"/>
      <c r="B66" s="158"/>
      <c r="C66" s="158"/>
      <c r="D66" s="24"/>
    </row>
    <row r="67" spans="1:4" x14ac:dyDescent="0.25">
      <c r="A67" s="24"/>
      <c r="B67" s="158"/>
      <c r="C67" s="158"/>
      <c r="D67" s="24"/>
    </row>
    <row r="68" spans="1:4" x14ac:dyDescent="0.25">
      <c r="A68" s="24"/>
      <c r="B68" s="158"/>
      <c r="C68" s="158"/>
      <c r="D68" s="24"/>
    </row>
    <row r="69" spans="1:4" x14ac:dyDescent="0.25">
      <c r="A69" s="24"/>
      <c r="B69" s="158"/>
      <c r="C69" s="158"/>
      <c r="D69" s="24"/>
    </row>
    <row r="70" spans="1:4" x14ac:dyDescent="0.25">
      <c r="A70" s="24"/>
      <c r="B70" s="158"/>
      <c r="C70" s="158"/>
      <c r="D70" s="24"/>
    </row>
    <row r="71" spans="1:4" x14ac:dyDescent="0.25">
      <c r="A71" s="24"/>
      <c r="B71" s="158"/>
      <c r="C71" s="158"/>
      <c r="D71" s="24"/>
    </row>
    <row r="72" spans="1:4" x14ac:dyDescent="0.25">
      <c r="A72" s="24"/>
      <c r="B72" s="158"/>
      <c r="C72" s="158"/>
      <c r="D72" s="24"/>
    </row>
    <row r="73" spans="1:4" x14ac:dyDescent="0.25">
      <c r="A73" s="24"/>
      <c r="B73" s="158"/>
      <c r="C73" s="158"/>
      <c r="D73" s="24"/>
    </row>
    <row r="74" spans="1:4" x14ac:dyDescent="0.25">
      <c r="A74" s="24"/>
      <c r="B74" s="158"/>
      <c r="C74" s="158"/>
      <c r="D74" s="24"/>
    </row>
    <row r="75" spans="1:4" x14ac:dyDescent="0.25">
      <c r="A75" s="24"/>
      <c r="B75" s="158"/>
      <c r="C75" s="158"/>
      <c r="D75" s="24"/>
    </row>
    <row r="76" spans="1:4" x14ac:dyDescent="0.25">
      <c r="A76" s="24"/>
      <c r="B76" s="158"/>
      <c r="C76" s="158"/>
      <c r="D76" s="24"/>
    </row>
    <row r="77" spans="1:4" x14ac:dyDescent="0.25">
      <c r="A77" s="24"/>
      <c r="B77" s="158"/>
      <c r="C77" s="24"/>
      <c r="D77" s="24"/>
    </row>
    <row r="78" spans="1:4" x14ac:dyDescent="0.25">
      <c r="A78" s="24"/>
      <c r="B78" s="161"/>
      <c r="C78" s="160"/>
      <c r="D78" s="24"/>
    </row>
    <row r="79" spans="1:4" x14ac:dyDescent="0.25">
      <c r="A79" s="24"/>
      <c r="B79" s="162"/>
      <c r="C79" s="48"/>
      <c r="D79" s="24"/>
    </row>
    <row r="80" spans="1:4" x14ac:dyDescent="0.25">
      <c r="A80" s="23"/>
      <c r="B80" s="24"/>
      <c r="C80" s="24"/>
      <c r="D80" s="160"/>
    </row>
    <row r="81" spans="1:4" x14ac:dyDescent="0.25">
      <c r="A81" s="23"/>
      <c r="B81" s="23"/>
      <c r="C81" s="24"/>
      <c r="D81" s="160"/>
    </row>
    <row r="82" spans="1:4" x14ac:dyDescent="0.25">
      <c r="A82" s="23"/>
      <c r="B82" s="23"/>
      <c r="C82" s="24"/>
      <c r="D82" s="163"/>
    </row>
    <row r="83" spans="1:4" x14ac:dyDescent="0.25">
      <c r="A83" s="24"/>
      <c r="B83" s="24"/>
      <c r="C83" s="24"/>
      <c r="D83" s="24"/>
    </row>
  </sheetData>
  <mergeCells count="4">
    <mergeCell ref="A1:D1"/>
    <mergeCell ref="A2:D2"/>
    <mergeCell ref="A46:D46"/>
    <mergeCell ref="A47:D4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opLeftCell="A142" workbookViewId="0">
      <selection activeCell="L17" sqref="L17"/>
    </sheetView>
  </sheetViews>
  <sheetFormatPr defaultRowHeight="15" x14ac:dyDescent="0.25"/>
  <cols>
    <col min="1" max="1" width="6.140625" customWidth="1"/>
    <col min="3" max="3" width="10.5703125" customWidth="1"/>
    <col min="4" max="5" width="20.140625" bestFit="1" customWidth="1"/>
    <col min="6" max="6" width="20.42578125" bestFit="1" customWidth="1"/>
  </cols>
  <sheetData>
    <row r="1" spans="1:5" x14ac:dyDescent="0.25">
      <c r="A1" s="24"/>
      <c r="B1" s="24"/>
      <c r="C1" s="24"/>
      <c r="D1" s="165"/>
      <c r="E1" s="166"/>
    </row>
    <row r="2" spans="1:5" x14ac:dyDescent="0.25">
      <c r="A2" s="24"/>
      <c r="B2" s="24"/>
      <c r="C2" s="24"/>
      <c r="D2" s="167"/>
      <c r="E2" s="157"/>
    </row>
    <row r="3" spans="1:5" ht="15.75" x14ac:dyDescent="0.25">
      <c r="A3" s="168"/>
      <c r="B3" s="24"/>
      <c r="C3" s="24"/>
      <c r="D3" s="169"/>
      <c r="E3" s="170"/>
    </row>
    <row r="4" spans="1:5" x14ac:dyDescent="0.25">
      <c r="A4" s="8" t="s">
        <v>15</v>
      </c>
    </row>
    <row r="6" spans="1:5" x14ac:dyDescent="0.25">
      <c r="A6" s="61"/>
      <c r="B6" s="57"/>
      <c r="C6" s="32"/>
      <c r="D6" s="11" t="s">
        <v>390</v>
      </c>
      <c r="E6" s="11" t="s">
        <v>389</v>
      </c>
    </row>
    <row r="7" spans="1:5" x14ac:dyDescent="0.25">
      <c r="A7" s="61"/>
      <c r="B7" s="57"/>
      <c r="C7" s="32"/>
      <c r="D7" s="3"/>
      <c r="E7" s="3"/>
    </row>
    <row r="8" spans="1:5" ht="26.25" x14ac:dyDescent="0.4">
      <c r="A8" s="86" t="s">
        <v>16</v>
      </c>
      <c r="B8" s="57"/>
      <c r="C8" s="32"/>
      <c r="D8" s="3"/>
      <c r="E8" s="3"/>
    </row>
    <row r="9" spans="1:5" x14ac:dyDescent="0.25">
      <c r="A9" s="87"/>
      <c r="B9" s="88"/>
      <c r="C9" s="89"/>
      <c r="D9" s="72"/>
      <c r="E9" s="72"/>
    </row>
    <row r="10" spans="1:5" x14ac:dyDescent="0.25">
      <c r="A10" s="90" t="s">
        <v>17</v>
      </c>
      <c r="B10" s="73"/>
      <c r="C10" s="73"/>
      <c r="D10" s="73"/>
      <c r="E10" s="73"/>
    </row>
    <row r="11" spans="1:5" x14ac:dyDescent="0.25">
      <c r="B11" s="57"/>
      <c r="C11" s="32"/>
      <c r="D11" s="11" t="s">
        <v>390</v>
      </c>
      <c r="E11" s="11" t="s">
        <v>389</v>
      </c>
    </row>
    <row r="12" spans="1:5" x14ac:dyDescent="0.25">
      <c r="B12" s="57"/>
      <c r="C12" s="32"/>
      <c r="D12" s="5" t="s">
        <v>1</v>
      </c>
      <c r="E12" s="2" t="s">
        <v>1</v>
      </c>
    </row>
    <row r="13" spans="1:5" x14ac:dyDescent="0.25">
      <c r="B13" s="58" t="s">
        <v>18</v>
      </c>
      <c r="C13" s="32"/>
      <c r="D13" s="3"/>
      <c r="E13" s="3"/>
    </row>
    <row r="14" spans="1:5" x14ac:dyDescent="0.25">
      <c r="B14" s="57"/>
      <c r="C14" s="32"/>
      <c r="D14" s="9">
        <v>0</v>
      </c>
      <c r="E14" s="9"/>
    </row>
    <row r="15" spans="1:5" x14ac:dyDescent="0.25">
      <c r="B15" s="57"/>
      <c r="C15" s="32"/>
      <c r="D15" s="9">
        <v>0</v>
      </c>
      <c r="E15" s="9"/>
    </row>
    <row r="16" spans="1:5" x14ac:dyDescent="0.25">
      <c r="B16" s="57"/>
      <c r="C16" s="32"/>
      <c r="D16" s="9">
        <v>0</v>
      </c>
      <c r="E16" s="9"/>
    </row>
    <row r="17" spans="1:6" x14ac:dyDescent="0.25">
      <c r="B17" s="58" t="s">
        <v>14</v>
      </c>
      <c r="C17" s="32"/>
      <c r="D17" s="10">
        <f>SUM(D14:D16)</f>
        <v>0</v>
      </c>
      <c r="E17" s="10"/>
    </row>
    <row r="18" spans="1:6" x14ac:dyDescent="0.25">
      <c r="B18" s="57"/>
      <c r="C18" s="32"/>
      <c r="D18" s="9"/>
      <c r="E18" s="9"/>
    </row>
    <row r="21" spans="1:6" x14ac:dyDescent="0.25">
      <c r="A21" s="8" t="s">
        <v>19</v>
      </c>
      <c r="B21" s="8"/>
    </row>
    <row r="22" spans="1:6" x14ac:dyDescent="0.25">
      <c r="A22" s="61"/>
      <c r="B22" s="57"/>
      <c r="C22" s="32"/>
      <c r="D22" s="3"/>
      <c r="E22" s="11" t="s">
        <v>390</v>
      </c>
      <c r="F22" s="11" t="s">
        <v>389</v>
      </c>
    </row>
    <row r="23" spans="1:6" x14ac:dyDescent="0.25">
      <c r="A23" s="61"/>
      <c r="B23" s="57"/>
      <c r="C23" s="32"/>
      <c r="D23" s="3"/>
      <c r="E23" s="12" t="s">
        <v>1</v>
      </c>
      <c r="F23" s="12" t="s">
        <v>1</v>
      </c>
    </row>
    <row r="24" spans="1:6" x14ac:dyDescent="0.25">
      <c r="A24" s="61"/>
      <c r="B24" s="57"/>
      <c r="C24" s="32"/>
      <c r="D24" s="3"/>
      <c r="E24" s="3"/>
      <c r="F24" s="3"/>
    </row>
    <row r="25" spans="1:6" x14ac:dyDescent="0.25">
      <c r="A25" s="3" t="s">
        <v>20</v>
      </c>
      <c r="B25" s="3"/>
      <c r="C25" s="3"/>
      <c r="D25" s="4"/>
      <c r="E25" s="4">
        <v>121633.16</v>
      </c>
      <c r="F25" s="4">
        <v>472953.73</v>
      </c>
    </row>
    <row r="26" spans="1:6" x14ac:dyDescent="0.25">
      <c r="A26" s="3" t="s">
        <v>21</v>
      </c>
      <c r="B26" s="3"/>
      <c r="C26" s="3"/>
      <c r="D26" s="4"/>
      <c r="E26" s="53">
        <v>463041.2</v>
      </c>
      <c r="F26" s="53">
        <v>-351320.57</v>
      </c>
    </row>
    <row r="27" spans="1:6" x14ac:dyDescent="0.25">
      <c r="A27" s="1" t="s">
        <v>22</v>
      </c>
      <c r="B27" s="1"/>
      <c r="C27" s="1"/>
      <c r="D27" s="13"/>
      <c r="E27" s="13">
        <f>SUM(E25:E26)</f>
        <v>584674.36</v>
      </c>
      <c r="F27" s="13">
        <f>SUM(F25:F26)</f>
        <v>121633.15999999997</v>
      </c>
    </row>
    <row r="28" spans="1:6" x14ac:dyDescent="0.25">
      <c r="D28" s="14"/>
    </row>
    <row r="32" spans="1:6" ht="15.75" x14ac:dyDescent="0.25">
      <c r="A32" s="15" t="s">
        <v>23</v>
      </c>
      <c r="D32" s="16"/>
      <c r="E32" s="16"/>
    </row>
    <row r="33" spans="1:5" ht="15.75" x14ac:dyDescent="0.25">
      <c r="A33" s="84"/>
      <c r="B33" s="57"/>
      <c r="C33" s="32"/>
      <c r="D33" s="11" t="s">
        <v>390</v>
      </c>
      <c r="E33" s="11" t="s">
        <v>320</v>
      </c>
    </row>
    <row r="34" spans="1:5" ht="15.75" x14ac:dyDescent="0.25">
      <c r="A34" s="84"/>
      <c r="B34" s="57"/>
      <c r="C34" s="32"/>
      <c r="D34" s="12" t="s">
        <v>1</v>
      </c>
      <c r="E34" s="12" t="s">
        <v>1</v>
      </c>
    </row>
    <row r="35" spans="1:5" x14ac:dyDescent="0.25">
      <c r="A35" s="61" t="s">
        <v>24</v>
      </c>
      <c r="B35" s="57"/>
      <c r="C35" s="32"/>
      <c r="D35" s="6"/>
      <c r="E35" s="6"/>
    </row>
    <row r="36" spans="1:5" ht="15.75" x14ac:dyDescent="0.25">
      <c r="A36" s="84" t="s">
        <v>25</v>
      </c>
      <c r="B36" s="83"/>
      <c r="C36" s="85"/>
      <c r="D36" s="7"/>
      <c r="E36" s="7"/>
    </row>
    <row r="37" spans="1:5" x14ac:dyDescent="0.25">
      <c r="A37" s="61"/>
      <c r="B37" s="57"/>
      <c r="C37" s="32"/>
      <c r="D37" s="3"/>
      <c r="E37" s="3"/>
    </row>
    <row r="38" spans="1:5" x14ac:dyDescent="0.25">
      <c r="A38" s="1" t="s">
        <v>26</v>
      </c>
      <c r="B38" s="1"/>
      <c r="C38" s="1"/>
      <c r="D38" s="3"/>
      <c r="E38" s="3"/>
    </row>
    <row r="39" spans="1:5" x14ac:dyDescent="0.25">
      <c r="A39" s="61"/>
      <c r="B39" s="57"/>
      <c r="C39" s="32"/>
      <c r="D39" s="11" t="s">
        <v>390</v>
      </c>
      <c r="E39" s="11" t="s">
        <v>320</v>
      </c>
    </row>
    <row r="40" spans="1:5" x14ac:dyDescent="0.25">
      <c r="A40" s="61"/>
      <c r="B40" s="57"/>
      <c r="C40" s="32"/>
      <c r="D40" s="12" t="s">
        <v>1</v>
      </c>
      <c r="E40" s="12" t="s">
        <v>1</v>
      </c>
    </row>
    <row r="41" spans="1:5" x14ac:dyDescent="0.25">
      <c r="A41" s="61"/>
      <c r="B41" s="57"/>
      <c r="C41" s="32"/>
      <c r="D41" s="3"/>
      <c r="E41" s="3"/>
    </row>
    <row r="42" spans="1:5" x14ac:dyDescent="0.25">
      <c r="A42" s="61" t="s">
        <v>307</v>
      </c>
      <c r="B42" s="57"/>
      <c r="C42" s="32"/>
      <c r="D42" s="9">
        <v>1440.74</v>
      </c>
      <c r="E42" s="9"/>
    </row>
    <row r="43" spans="1:5" x14ac:dyDescent="0.25">
      <c r="A43" s="61"/>
      <c r="B43" s="57"/>
      <c r="C43" s="32"/>
      <c r="D43" s="9"/>
      <c r="E43" s="9"/>
    </row>
    <row r="44" spans="1:5" x14ac:dyDescent="0.25">
      <c r="A44" s="61" t="s">
        <v>417</v>
      </c>
      <c r="B44" s="57">
        <v>2</v>
      </c>
      <c r="C44" s="32"/>
      <c r="D44" s="9">
        <v>6368.65</v>
      </c>
      <c r="E44" s="9"/>
    </row>
    <row r="45" spans="1:5" ht="17.25" x14ac:dyDescent="0.4">
      <c r="A45" s="1" t="s">
        <v>14</v>
      </c>
      <c r="B45" s="61"/>
      <c r="C45" s="32"/>
      <c r="D45" s="101">
        <f>SUM(D42:D44)</f>
        <v>7809.3899999999994</v>
      </c>
      <c r="E45" s="101">
        <f>SUM(E42:E44)</f>
        <v>0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4"/>
  <sheetViews>
    <sheetView workbookViewId="0">
      <selection activeCell="G29" sqref="G29"/>
    </sheetView>
  </sheetViews>
  <sheetFormatPr defaultRowHeight="15" x14ac:dyDescent="0.25"/>
  <cols>
    <col min="1" max="1" width="31" customWidth="1"/>
    <col min="2" max="2" width="2.28515625" hidden="1" customWidth="1"/>
    <col min="3" max="3" width="17.42578125" customWidth="1"/>
    <col min="4" max="4" width="22.5703125" customWidth="1"/>
    <col min="5" max="5" width="19.5703125" customWidth="1"/>
    <col min="7" max="7" width="14.28515625" bestFit="1" customWidth="1"/>
    <col min="8" max="8" width="13.28515625" bestFit="1" customWidth="1"/>
  </cols>
  <sheetData>
    <row r="1" spans="1:8" ht="15.75" x14ac:dyDescent="0.25">
      <c r="A1" s="17" t="s">
        <v>27</v>
      </c>
      <c r="B1" s="18"/>
      <c r="C1" s="18"/>
      <c r="D1" s="18"/>
      <c r="E1" s="19"/>
    </row>
    <row r="2" spans="1:8" x14ac:dyDescent="0.25">
      <c r="A2" s="19" t="s">
        <v>28</v>
      </c>
      <c r="B2" s="19"/>
      <c r="C2" s="19"/>
      <c r="D2" s="19"/>
      <c r="E2" s="19"/>
    </row>
    <row r="3" spans="1:8" x14ac:dyDescent="0.25">
      <c r="A3" s="59"/>
      <c r="B3" s="63"/>
      <c r="C3" s="11" t="s">
        <v>396</v>
      </c>
      <c r="D3" s="11" t="s">
        <v>390</v>
      </c>
      <c r="E3" s="11" t="s">
        <v>399</v>
      </c>
    </row>
    <row r="4" spans="1:8" x14ac:dyDescent="0.25">
      <c r="A4" s="59"/>
      <c r="B4" s="63"/>
      <c r="C4" s="12" t="s">
        <v>1</v>
      </c>
      <c r="D4" s="12" t="s">
        <v>1</v>
      </c>
      <c r="E4" s="12" t="s">
        <v>1</v>
      </c>
    </row>
    <row r="5" spans="1:8" x14ac:dyDescent="0.25">
      <c r="A5" s="59" t="s">
        <v>29</v>
      </c>
      <c r="B5" s="63"/>
      <c r="C5" s="20">
        <v>3491351.4</v>
      </c>
      <c r="D5" s="20">
        <v>3849765.73</v>
      </c>
      <c r="E5" s="20">
        <v>2797353.72</v>
      </c>
    </row>
    <row r="6" spans="1:8" x14ac:dyDescent="0.25">
      <c r="A6" s="20"/>
      <c r="B6" s="20"/>
      <c r="C6" s="20"/>
      <c r="D6" s="20"/>
      <c r="E6" s="20"/>
    </row>
    <row r="7" spans="1:8" x14ac:dyDescent="0.25">
      <c r="A7" s="60" t="s">
        <v>233</v>
      </c>
      <c r="B7" s="63"/>
      <c r="C7" s="20">
        <v>203940.51</v>
      </c>
      <c r="D7" s="20">
        <v>64010</v>
      </c>
      <c r="E7" s="20">
        <v>476592.51</v>
      </c>
    </row>
    <row r="8" spans="1:8" x14ac:dyDescent="0.25">
      <c r="A8" s="60" t="s">
        <v>30</v>
      </c>
      <c r="B8" s="63"/>
      <c r="C8" s="21">
        <f>SUM(C5:C7)</f>
        <v>3695291.91</v>
      </c>
      <c r="D8" s="107">
        <f>SUM(D5:D7)</f>
        <v>3913775.73</v>
      </c>
      <c r="E8" s="107">
        <f>SUM(E5:E7)</f>
        <v>3273946.2300000004</v>
      </c>
      <c r="G8" s="16"/>
    </row>
    <row r="9" spans="1:8" x14ac:dyDescent="0.25">
      <c r="A9" s="76"/>
      <c r="B9" s="63"/>
      <c r="C9" s="75"/>
      <c r="D9" s="75"/>
      <c r="E9" s="75"/>
    </row>
    <row r="10" spans="1:8" x14ac:dyDescent="0.25">
      <c r="A10" s="175" t="s">
        <v>31</v>
      </c>
      <c r="B10" s="175"/>
      <c r="C10" s="175"/>
      <c r="D10" s="175"/>
      <c r="E10" s="175"/>
    </row>
    <row r="11" spans="1:8" x14ac:dyDescent="0.25">
      <c r="A11" s="62"/>
      <c r="B11" s="56"/>
      <c r="C11" s="1" t="s">
        <v>396</v>
      </c>
      <c r="D11" s="1" t="s">
        <v>412</v>
      </c>
      <c r="E11" s="1" t="s">
        <v>400</v>
      </c>
    </row>
    <row r="12" spans="1:8" x14ac:dyDescent="0.25">
      <c r="A12" s="62"/>
      <c r="B12" s="56"/>
      <c r="C12" s="1" t="s">
        <v>1</v>
      </c>
      <c r="D12" s="1" t="s">
        <v>367</v>
      </c>
      <c r="E12" s="1" t="s">
        <v>367</v>
      </c>
    </row>
    <row r="13" spans="1:8" x14ac:dyDescent="0.25">
      <c r="A13" s="62" t="s">
        <v>34</v>
      </c>
      <c r="B13" s="32"/>
      <c r="C13" s="9"/>
      <c r="D13" s="9"/>
      <c r="E13" s="9"/>
      <c r="H13" s="102"/>
    </row>
    <row r="14" spans="1:8" x14ac:dyDescent="0.25">
      <c r="A14" s="61" t="s">
        <v>35</v>
      </c>
      <c r="B14" s="32"/>
      <c r="C14" s="68">
        <v>145138</v>
      </c>
      <c r="D14" s="9">
        <v>142265.44</v>
      </c>
      <c r="E14" s="9">
        <v>142150.31</v>
      </c>
    </row>
    <row r="15" spans="1:8" x14ac:dyDescent="0.25">
      <c r="A15" s="61" t="s">
        <v>36</v>
      </c>
      <c r="B15" s="32"/>
      <c r="C15" s="68"/>
      <c r="D15" s="9"/>
      <c r="E15" s="9"/>
      <c r="G15" s="16"/>
    </row>
    <row r="16" spans="1:8" x14ac:dyDescent="0.25">
      <c r="A16" s="61" t="s">
        <v>37</v>
      </c>
      <c r="B16" s="32"/>
      <c r="C16" s="68">
        <v>22652</v>
      </c>
      <c r="D16" s="9">
        <v>7258.32</v>
      </c>
      <c r="E16" s="9">
        <v>5042.97</v>
      </c>
    </row>
    <row r="17" spans="1:8" x14ac:dyDescent="0.25">
      <c r="A17" s="62" t="s">
        <v>25</v>
      </c>
      <c r="B17" s="56"/>
      <c r="C17" s="69">
        <f>SUM(C14:C16)</f>
        <v>167790</v>
      </c>
      <c r="D17" s="115">
        <f>SUM(D14:D16)</f>
        <v>149523.76</v>
      </c>
      <c r="E17" s="115">
        <f>SUM(E14:E16)</f>
        <v>147193.28</v>
      </c>
      <c r="H17" s="102"/>
    </row>
    <row r="18" spans="1:8" x14ac:dyDescent="0.25">
      <c r="A18" s="62" t="s">
        <v>38</v>
      </c>
      <c r="B18" s="32"/>
      <c r="C18" s="68"/>
      <c r="D18" s="9"/>
      <c r="E18" s="9"/>
      <c r="G18" s="102"/>
    </row>
    <row r="19" spans="1:8" x14ac:dyDescent="0.25">
      <c r="A19" s="74" t="s">
        <v>234</v>
      </c>
      <c r="B19" s="57"/>
      <c r="C19" s="3"/>
      <c r="D19" s="3"/>
      <c r="E19" s="3"/>
    </row>
    <row r="20" spans="1:8" x14ac:dyDescent="0.25">
      <c r="A20" s="57"/>
      <c r="B20" s="57"/>
      <c r="C20" s="3"/>
      <c r="D20" s="3"/>
      <c r="E20" s="3"/>
    </row>
    <row r="21" spans="1:8" x14ac:dyDescent="0.25">
      <c r="A21" s="61" t="s">
        <v>39</v>
      </c>
      <c r="B21" s="57"/>
      <c r="C21" s="9">
        <v>50000</v>
      </c>
      <c r="D21" s="9">
        <v>44565.4</v>
      </c>
      <c r="E21" s="9">
        <v>49604.25</v>
      </c>
    </row>
    <row r="22" spans="1:8" x14ac:dyDescent="0.25">
      <c r="A22" s="61" t="s">
        <v>40</v>
      </c>
      <c r="B22" s="32"/>
      <c r="C22" s="68">
        <v>6000</v>
      </c>
      <c r="D22" s="9"/>
      <c r="E22" s="9">
        <v>3400</v>
      </c>
    </row>
    <row r="23" spans="1:8" x14ac:dyDescent="0.25">
      <c r="A23" s="61" t="s">
        <v>41</v>
      </c>
      <c r="B23" s="32"/>
      <c r="C23" s="68">
        <v>5000</v>
      </c>
      <c r="D23" s="9">
        <v>2538</v>
      </c>
      <c r="E23" s="9">
        <v>1268</v>
      </c>
    </row>
    <row r="24" spans="1:8" x14ac:dyDescent="0.25">
      <c r="A24" s="61" t="s">
        <v>42</v>
      </c>
      <c r="B24" s="32"/>
      <c r="C24" s="68">
        <v>10000</v>
      </c>
      <c r="D24" s="9">
        <v>8200</v>
      </c>
      <c r="E24" s="9">
        <v>10621.2</v>
      </c>
    </row>
    <row r="25" spans="1:8" x14ac:dyDescent="0.25">
      <c r="A25" s="61" t="s">
        <v>235</v>
      </c>
      <c r="B25" s="32"/>
      <c r="C25" s="68"/>
      <c r="D25" s="9">
        <v>9768.15</v>
      </c>
      <c r="E25" s="9">
        <v>4587.66</v>
      </c>
    </row>
    <row r="26" spans="1:8" x14ac:dyDescent="0.25">
      <c r="A26" s="67" t="s">
        <v>25</v>
      </c>
      <c r="B26" s="70"/>
      <c r="C26" s="121">
        <f>SUM(C21:C25)</f>
        <v>71000</v>
      </c>
      <c r="D26" s="116">
        <f>SUM(D21:D25)</f>
        <v>65071.55</v>
      </c>
      <c r="E26" s="116">
        <f>SUM(E21:E25)</f>
        <v>69481.11</v>
      </c>
    </row>
    <row r="27" spans="1:8" x14ac:dyDescent="0.25">
      <c r="A27" s="67" t="s">
        <v>236</v>
      </c>
      <c r="B27" s="71"/>
      <c r="C27" s="102"/>
    </row>
    <row r="28" spans="1:8" x14ac:dyDescent="0.25">
      <c r="A28" s="61" t="s">
        <v>237</v>
      </c>
      <c r="B28" s="32"/>
      <c r="C28" s="9">
        <v>20500</v>
      </c>
      <c r="D28" s="9">
        <v>6800.5</v>
      </c>
      <c r="E28" s="9">
        <v>7572</v>
      </c>
    </row>
    <row r="29" spans="1:8" x14ac:dyDescent="0.25">
      <c r="A29" s="61" t="s">
        <v>238</v>
      </c>
      <c r="B29" s="32"/>
      <c r="C29" s="9">
        <v>54000</v>
      </c>
      <c r="D29" s="9">
        <v>20743</v>
      </c>
      <c r="E29" s="9">
        <v>11590.3</v>
      </c>
    </row>
    <row r="30" spans="1:8" x14ac:dyDescent="0.25">
      <c r="A30" s="61" t="s">
        <v>239</v>
      </c>
      <c r="B30" s="32"/>
      <c r="C30" s="9">
        <v>19500</v>
      </c>
      <c r="D30" s="9">
        <v>4774</v>
      </c>
      <c r="E30" s="9">
        <v>8364</v>
      </c>
    </row>
    <row r="31" spans="1:8" x14ac:dyDescent="0.25">
      <c r="A31" s="61" t="s">
        <v>240</v>
      </c>
      <c r="B31" s="32"/>
      <c r="C31" s="9">
        <v>8000</v>
      </c>
      <c r="D31" s="9">
        <v>2299</v>
      </c>
      <c r="E31" s="9"/>
    </row>
    <row r="32" spans="1:8" x14ac:dyDescent="0.25">
      <c r="A32" s="61" t="s">
        <v>241</v>
      </c>
      <c r="B32" s="32"/>
      <c r="C32" s="9">
        <v>20000</v>
      </c>
      <c r="D32" s="9">
        <v>5500</v>
      </c>
      <c r="E32" s="9">
        <v>28599</v>
      </c>
    </row>
    <row r="33" spans="1:5" x14ac:dyDescent="0.25">
      <c r="A33" s="61" t="s">
        <v>242</v>
      </c>
      <c r="B33" s="32"/>
      <c r="C33" s="9">
        <v>4000</v>
      </c>
      <c r="D33" s="9"/>
      <c r="E33" s="9">
        <v>7869</v>
      </c>
    </row>
    <row r="34" spans="1:5" x14ac:dyDescent="0.25">
      <c r="A34" s="61" t="s">
        <v>243</v>
      </c>
      <c r="B34" s="32"/>
      <c r="C34" s="9">
        <v>2000</v>
      </c>
      <c r="D34" s="9"/>
      <c r="E34" s="9">
        <v>1560</v>
      </c>
    </row>
    <row r="35" spans="1:5" x14ac:dyDescent="0.25">
      <c r="A35" s="61" t="s">
        <v>244</v>
      </c>
      <c r="B35" s="32"/>
      <c r="C35" s="9">
        <v>30000</v>
      </c>
      <c r="D35" s="9">
        <v>22214</v>
      </c>
      <c r="E35" s="9">
        <v>22792</v>
      </c>
    </row>
    <row r="36" spans="1:5" x14ac:dyDescent="0.25">
      <c r="A36" s="77" t="s">
        <v>245</v>
      </c>
      <c r="B36" s="32"/>
      <c r="C36" s="6"/>
      <c r="D36" s="6"/>
      <c r="E36" s="6"/>
    </row>
    <row r="37" spans="1:5" x14ac:dyDescent="0.25">
      <c r="A37" s="77" t="s">
        <v>246</v>
      </c>
      <c r="B37" s="32"/>
      <c r="C37" s="6"/>
      <c r="D37" s="6"/>
      <c r="E37" s="6"/>
    </row>
    <row r="38" spans="1:5" x14ac:dyDescent="0.25">
      <c r="A38" s="144" t="s">
        <v>366</v>
      </c>
      <c r="B38" s="144"/>
      <c r="C38" s="145"/>
      <c r="D38" s="145"/>
      <c r="E38" s="145"/>
    </row>
    <row r="39" spans="1:5" x14ac:dyDescent="0.25">
      <c r="A39" s="77" t="s">
        <v>247</v>
      </c>
      <c r="B39" s="32"/>
      <c r="C39" s="53">
        <v>4000</v>
      </c>
      <c r="D39" s="53"/>
      <c r="E39" s="53">
        <v>2156</v>
      </c>
    </row>
    <row r="40" spans="1:5" x14ac:dyDescent="0.25">
      <c r="A40" s="62" t="s">
        <v>25</v>
      </c>
      <c r="B40" s="56"/>
      <c r="C40" s="10">
        <f>SUM(C28:C39)</f>
        <v>162000</v>
      </c>
      <c r="D40" s="115">
        <f>SUM(D28:D39)</f>
        <v>62330.5</v>
      </c>
      <c r="E40" s="115">
        <f>SUM(E28:E39)</f>
        <v>90502.3</v>
      </c>
    </row>
    <row r="41" spans="1:5" x14ac:dyDescent="0.25">
      <c r="A41" s="62" t="s">
        <v>248</v>
      </c>
      <c r="B41" s="32"/>
      <c r="C41" s="9"/>
      <c r="D41" s="9"/>
      <c r="E41" s="9"/>
    </row>
    <row r="42" spans="1:5" x14ac:dyDescent="0.25">
      <c r="A42" s="61" t="s">
        <v>249</v>
      </c>
      <c r="B42" s="32"/>
      <c r="C42" s="9"/>
      <c r="D42" s="9">
        <v>2130.71</v>
      </c>
      <c r="E42" s="9">
        <v>15006</v>
      </c>
    </row>
    <row r="43" spans="1:5" x14ac:dyDescent="0.25">
      <c r="A43" s="61" t="s">
        <v>250</v>
      </c>
      <c r="B43" s="32"/>
      <c r="C43" s="9">
        <v>10000</v>
      </c>
      <c r="D43" s="9">
        <v>22587.5</v>
      </c>
      <c r="E43" s="9">
        <v>82510</v>
      </c>
    </row>
    <row r="44" spans="1:5" x14ac:dyDescent="0.25">
      <c r="A44" s="61" t="s">
        <v>251</v>
      </c>
      <c r="B44" s="32"/>
      <c r="C44" s="9">
        <v>240000</v>
      </c>
      <c r="D44" s="9">
        <v>11400</v>
      </c>
      <c r="E44" s="9"/>
    </row>
    <row r="45" spans="1:5" x14ac:dyDescent="0.25">
      <c r="A45" s="79" t="s">
        <v>252</v>
      </c>
      <c r="B45" s="3"/>
      <c r="C45" s="9"/>
      <c r="D45" s="9"/>
      <c r="E45" s="9"/>
    </row>
    <row r="46" spans="1:5" x14ac:dyDescent="0.25">
      <c r="A46" s="3" t="s">
        <v>344</v>
      </c>
      <c r="B46" s="3"/>
      <c r="C46" s="53">
        <v>47120</v>
      </c>
      <c r="D46" s="53">
        <v>176075.65</v>
      </c>
      <c r="E46" s="53">
        <v>3500</v>
      </c>
    </row>
    <row r="47" spans="1:5" x14ac:dyDescent="0.25">
      <c r="A47" s="3" t="s">
        <v>345</v>
      </c>
      <c r="B47" s="3"/>
      <c r="C47" s="53"/>
      <c r="D47" s="53"/>
      <c r="E47" s="53">
        <v>1620</v>
      </c>
    </row>
    <row r="48" spans="1:5" x14ac:dyDescent="0.25">
      <c r="A48" s="3" t="s">
        <v>346</v>
      </c>
      <c r="B48" s="3"/>
      <c r="C48" s="53">
        <v>6000</v>
      </c>
      <c r="D48" s="53">
        <v>2106</v>
      </c>
      <c r="E48" s="53"/>
    </row>
    <row r="49" spans="1:7" x14ac:dyDescent="0.25">
      <c r="A49" s="62" t="s">
        <v>25</v>
      </c>
      <c r="B49" s="32"/>
      <c r="C49" s="10">
        <f>SUM(C42:C48)</f>
        <v>303120</v>
      </c>
      <c r="D49" s="115">
        <f>SUM(D42:D48)</f>
        <v>214299.86</v>
      </c>
      <c r="E49" s="115">
        <f>SUM(E42:E48)</f>
        <v>102636</v>
      </c>
    </row>
    <row r="50" spans="1:7" x14ac:dyDescent="0.25">
      <c r="A50" s="62" t="s">
        <v>253</v>
      </c>
      <c r="B50" s="32"/>
      <c r="C50" s="9"/>
      <c r="D50" s="30"/>
      <c r="E50" s="30"/>
    </row>
    <row r="51" spans="1:7" x14ac:dyDescent="0.25">
      <c r="A51" s="61" t="s">
        <v>254</v>
      </c>
      <c r="B51" s="32"/>
      <c r="C51" s="9">
        <v>12000</v>
      </c>
      <c r="D51" s="30">
        <v>8536.16</v>
      </c>
      <c r="E51" s="30">
        <v>13050.5</v>
      </c>
    </row>
    <row r="52" spans="1:7" x14ac:dyDescent="0.25">
      <c r="A52" s="62" t="s">
        <v>25</v>
      </c>
      <c r="B52" s="32"/>
      <c r="C52" s="10">
        <v>12000</v>
      </c>
      <c r="D52" s="115">
        <v>8536.16</v>
      </c>
      <c r="E52" s="115">
        <v>13050.5</v>
      </c>
    </row>
    <row r="53" spans="1:7" x14ac:dyDescent="0.25">
      <c r="A53" s="1" t="s">
        <v>355</v>
      </c>
      <c r="B53" s="3"/>
      <c r="C53" s="3"/>
      <c r="D53" s="3"/>
      <c r="E53" s="3"/>
    </row>
    <row r="54" spans="1:7" x14ac:dyDescent="0.25">
      <c r="A54" s="3" t="s">
        <v>356</v>
      </c>
      <c r="B54" s="3"/>
      <c r="C54" s="53"/>
      <c r="D54" s="53"/>
      <c r="E54" s="53">
        <v>52380</v>
      </c>
    </row>
    <row r="55" spans="1:7" x14ac:dyDescent="0.25">
      <c r="A55" s="3" t="s">
        <v>357</v>
      </c>
      <c r="B55" s="3"/>
      <c r="C55" s="53">
        <v>40385</v>
      </c>
      <c r="D55" s="53">
        <v>248900</v>
      </c>
      <c r="E55" s="53">
        <v>650</v>
      </c>
    </row>
    <row r="56" spans="1:7" x14ac:dyDescent="0.25">
      <c r="A56" s="3" t="s">
        <v>358</v>
      </c>
      <c r="B56" s="3"/>
      <c r="C56" s="53">
        <v>8000</v>
      </c>
      <c r="D56" s="53">
        <v>8920</v>
      </c>
      <c r="E56" s="53">
        <v>700</v>
      </c>
    </row>
    <row r="57" spans="1:7" ht="17.25" x14ac:dyDescent="0.4">
      <c r="A57" s="1" t="s">
        <v>359</v>
      </c>
      <c r="B57" s="3"/>
      <c r="C57" s="142">
        <f>SUM(C54:C56)</f>
        <v>48385</v>
      </c>
      <c r="D57" s="117">
        <f>SUM(D54:D56)</f>
        <v>257820</v>
      </c>
      <c r="E57" s="117">
        <f>SUM(E54:E56)</f>
        <v>53730</v>
      </c>
    </row>
    <row r="58" spans="1:7" x14ac:dyDescent="0.25">
      <c r="A58" s="62" t="s">
        <v>255</v>
      </c>
      <c r="B58" s="32"/>
      <c r="C58" s="9"/>
      <c r="D58" s="9"/>
      <c r="E58" s="9"/>
    </row>
    <row r="59" spans="1:7" x14ac:dyDescent="0.25">
      <c r="A59" s="129" t="s">
        <v>256</v>
      </c>
      <c r="B59" s="130"/>
      <c r="C59" s="30">
        <v>25000</v>
      </c>
      <c r="D59" s="30">
        <v>10341.44</v>
      </c>
      <c r="E59" s="30">
        <v>3000</v>
      </c>
    </row>
    <row r="60" spans="1:7" x14ac:dyDescent="0.25">
      <c r="A60" s="129" t="s">
        <v>257</v>
      </c>
      <c r="B60" s="130"/>
      <c r="C60" s="30"/>
      <c r="D60" s="30"/>
      <c r="E60" s="30"/>
    </row>
    <row r="61" spans="1:7" x14ac:dyDescent="0.25">
      <c r="A61" s="129" t="s">
        <v>258</v>
      </c>
      <c r="B61" s="130"/>
      <c r="C61" s="30"/>
      <c r="D61" s="30"/>
      <c r="E61" s="30"/>
    </row>
    <row r="62" spans="1:7" x14ac:dyDescent="0.25">
      <c r="A62" s="129" t="s">
        <v>259</v>
      </c>
      <c r="B62" s="130"/>
      <c r="C62" s="30"/>
      <c r="D62" s="30">
        <v>36400</v>
      </c>
      <c r="E62" s="30">
        <v>48288.639999999999</v>
      </c>
      <c r="G62" s="16"/>
    </row>
    <row r="63" spans="1:7" x14ac:dyDescent="0.25">
      <c r="A63" s="125" t="s">
        <v>260</v>
      </c>
      <c r="B63" s="130"/>
      <c r="C63" s="30"/>
      <c r="D63" s="30"/>
      <c r="E63" s="30"/>
    </row>
    <row r="64" spans="1:7" x14ac:dyDescent="0.25">
      <c r="A64" s="129" t="s">
        <v>261</v>
      </c>
      <c r="B64" s="130"/>
      <c r="C64" s="30">
        <v>30000</v>
      </c>
      <c r="D64" s="30">
        <v>37548.28</v>
      </c>
      <c r="E64" s="30">
        <v>22446.5</v>
      </c>
    </row>
    <row r="65" spans="1:10" x14ac:dyDescent="0.25">
      <c r="A65" s="129" t="s">
        <v>409</v>
      </c>
      <c r="B65" s="130"/>
      <c r="C65" s="20">
        <v>4000</v>
      </c>
      <c r="D65" s="20">
        <v>220</v>
      </c>
      <c r="E65" s="20"/>
    </row>
    <row r="66" spans="1:10" x14ac:dyDescent="0.25">
      <c r="A66" s="132" t="s">
        <v>262</v>
      </c>
      <c r="B66" s="130"/>
      <c r="C66" s="20"/>
      <c r="D66" s="20"/>
      <c r="E66" s="20">
        <v>3238</v>
      </c>
    </row>
    <row r="67" spans="1:10" x14ac:dyDescent="0.25">
      <c r="A67" s="129" t="s">
        <v>263</v>
      </c>
      <c r="B67" s="130"/>
      <c r="C67" s="20"/>
      <c r="D67" s="20"/>
      <c r="E67" s="20"/>
      <c r="G67" s="24"/>
      <c r="H67" s="24"/>
      <c r="I67" s="24"/>
      <c r="J67" s="24"/>
    </row>
    <row r="68" spans="1:10" x14ac:dyDescent="0.25">
      <c r="A68" s="133" t="s">
        <v>25</v>
      </c>
      <c r="B68" s="131"/>
      <c r="C68" s="143">
        <f>SUM(C59:C67)</f>
        <v>59000</v>
      </c>
      <c r="D68" s="114">
        <f>SUM(D59:D67)</f>
        <v>84509.72</v>
      </c>
      <c r="E68" s="114">
        <f>SUM(E59:E67)</f>
        <v>76973.14</v>
      </c>
      <c r="G68" s="24"/>
      <c r="H68" s="24"/>
      <c r="I68" s="24"/>
      <c r="J68" s="24"/>
    </row>
    <row r="69" spans="1:10" x14ac:dyDescent="0.25">
      <c r="A69" s="62" t="s">
        <v>265</v>
      </c>
      <c r="B69" s="32"/>
      <c r="C69" s="3"/>
      <c r="D69" s="3"/>
      <c r="E69" s="3"/>
      <c r="G69" s="24"/>
      <c r="H69" s="24"/>
      <c r="I69" s="24"/>
      <c r="J69" s="24"/>
    </row>
    <row r="70" spans="1:10" x14ac:dyDescent="0.25">
      <c r="A70" s="61" t="s">
        <v>44</v>
      </c>
      <c r="B70" s="32"/>
      <c r="C70" s="6">
        <v>20000</v>
      </c>
      <c r="D70" s="20">
        <v>39270.15</v>
      </c>
      <c r="E70" s="20"/>
      <c r="G70" s="24"/>
      <c r="H70" s="24"/>
      <c r="I70" s="24"/>
      <c r="J70" s="24"/>
    </row>
    <row r="71" spans="1:10" x14ac:dyDescent="0.25">
      <c r="A71" s="61" t="s">
        <v>45</v>
      </c>
      <c r="B71" s="32"/>
      <c r="C71" s="6">
        <v>6000</v>
      </c>
      <c r="D71" s="20">
        <v>4004</v>
      </c>
      <c r="E71" s="20">
        <v>9585</v>
      </c>
      <c r="G71" s="24"/>
      <c r="H71" s="24"/>
      <c r="I71" s="24"/>
      <c r="J71" s="24"/>
    </row>
    <row r="72" spans="1:10" x14ac:dyDescent="0.25">
      <c r="A72" s="61" t="s">
        <v>46</v>
      </c>
      <c r="B72" s="32"/>
      <c r="C72" s="6"/>
      <c r="D72" s="20">
        <v>13099</v>
      </c>
      <c r="E72" s="20">
        <v>10296.959999999999</v>
      </c>
      <c r="G72" s="24"/>
      <c r="H72" s="24"/>
      <c r="I72" s="24"/>
      <c r="J72" s="24"/>
    </row>
    <row r="73" spans="1:10" x14ac:dyDescent="0.25">
      <c r="A73" s="61" t="s">
        <v>47</v>
      </c>
      <c r="B73" s="32"/>
      <c r="C73" s="6">
        <v>12000</v>
      </c>
      <c r="D73" s="20">
        <v>8726.9</v>
      </c>
      <c r="E73" s="20">
        <v>6795</v>
      </c>
      <c r="G73" s="24"/>
      <c r="H73" s="24"/>
      <c r="I73" s="24"/>
      <c r="J73" s="24"/>
    </row>
    <row r="74" spans="1:10" x14ac:dyDescent="0.25">
      <c r="A74" s="3" t="s">
        <v>48</v>
      </c>
      <c r="B74" s="3"/>
      <c r="C74" s="6"/>
      <c r="D74" s="20"/>
      <c r="E74" s="20"/>
    </row>
    <row r="75" spans="1:10" x14ac:dyDescent="0.25">
      <c r="A75" s="77" t="s">
        <v>264</v>
      </c>
      <c r="C75" s="81"/>
      <c r="D75" s="112">
        <v>47200</v>
      </c>
      <c r="E75" s="112">
        <v>11666.55</v>
      </c>
    </row>
    <row r="76" spans="1:10" x14ac:dyDescent="0.25">
      <c r="A76" s="77" t="s">
        <v>294</v>
      </c>
      <c r="C76" s="81"/>
      <c r="D76" s="112"/>
      <c r="E76" s="112">
        <v>68104.3</v>
      </c>
    </row>
    <row r="77" spans="1:10" x14ac:dyDescent="0.25">
      <c r="A77" s="3" t="s">
        <v>347</v>
      </c>
      <c r="B77" s="3"/>
      <c r="C77" s="53">
        <v>5000</v>
      </c>
      <c r="D77" s="172">
        <v>400000</v>
      </c>
      <c r="E77" s="53"/>
    </row>
    <row r="78" spans="1:10" x14ac:dyDescent="0.25">
      <c r="A78" s="3" t="s">
        <v>348</v>
      </c>
      <c r="B78" s="3"/>
      <c r="C78" s="53">
        <v>5000</v>
      </c>
      <c r="D78" s="53">
        <v>60300</v>
      </c>
      <c r="E78" s="53">
        <v>1500</v>
      </c>
    </row>
    <row r="79" spans="1:10" x14ac:dyDescent="0.25">
      <c r="A79" s="62" t="s">
        <v>25</v>
      </c>
      <c r="B79" s="56"/>
      <c r="C79" s="22">
        <f>SUM(C70:C78)</f>
        <v>48000</v>
      </c>
      <c r="D79" s="21">
        <f>SUM(D70:D78)</f>
        <v>572600.05000000005</v>
      </c>
      <c r="E79" s="21">
        <f>SUM(E71:E78)</f>
        <v>107947.81</v>
      </c>
    </row>
    <row r="80" spans="1:10" x14ac:dyDescent="0.25">
      <c r="A80" s="62" t="s">
        <v>266</v>
      </c>
      <c r="B80" s="32"/>
      <c r="C80" s="3"/>
      <c r="D80" s="3"/>
      <c r="E80" s="3"/>
    </row>
    <row r="81" spans="1:8" x14ac:dyDescent="0.25">
      <c r="A81" s="61" t="s">
        <v>267</v>
      </c>
      <c r="B81" s="32"/>
      <c r="C81" s="6">
        <v>35000</v>
      </c>
      <c r="D81" s="6">
        <v>31903.07</v>
      </c>
      <c r="E81" s="6">
        <v>86022</v>
      </c>
    </row>
    <row r="82" spans="1:8" x14ac:dyDescent="0.25">
      <c r="A82" s="61" t="s">
        <v>268</v>
      </c>
      <c r="B82" s="32"/>
      <c r="C82" s="6">
        <v>38000</v>
      </c>
      <c r="D82" s="53">
        <v>128575.95</v>
      </c>
      <c r="E82" s="53">
        <v>33463</v>
      </c>
    </row>
    <row r="83" spans="1:8" x14ac:dyDescent="0.25">
      <c r="A83" s="61" t="s">
        <v>269</v>
      </c>
      <c r="B83" s="32"/>
      <c r="C83" s="6">
        <v>29000</v>
      </c>
      <c r="D83" s="6">
        <v>23137.32</v>
      </c>
      <c r="E83" s="6">
        <v>26223</v>
      </c>
    </row>
    <row r="84" spans="1:8" x14ac:dyDescent="0.25">
      <c r="A84" s="61" t="s">
        <v>270</v>
      </c>
      <c r="B84" s="32"/>
      <c r="C84" s="6">
        <v>47540</v>
      </c>
      <c r="D84" s="6">
        <v>55728.03</v>
      </c>
      <c r="E84" s="6">
        <v>69287</v>
      </c>
    </row>
    <row r="85" spans="1:8" x14ac:dyDescent="0.25">
      <c r="A85" s="3" t="s">
        <v>349</v>
      </c>
      <c r="B85" s="3"/>
      <c r="C85" s="53">
        <v>39000</v>
      </c>
      <c r="D85" s="53">
        <v>47042.16</v>
      </c>
      <c r="E85" s="53">
        <v>28716.17</v>
      </c>
    </row>
    <row r="86" spans="1:8" x14ac:dyDescent="0.25">
      <c r="A86" s="3" t="s">
        <v>350</v>
      </c>
      <c r="B86" s="3"/>
      <c r="C86" s="53">
        <v>20000</v>
      </c>
      <c r="D86" s="53">
        <v>5700</v>
      </c>
      <c r="E86" s="53">
        <v>12312</v>
      </c>
    </row>
    <row r="87" spans="1:8" x14ac:dyDescent="0.25">
      <c r="A87" s="3" t="s">
        <v>351</v>
      </c>
      <c r="B87" s="3"/>
      <c r="C87" s="53"/>
      <c r="D87" s="53"/>
      <c r="E87" s="53"/>
    </row>
    <row r="88" spans="1:8" x14ac:dyDescent="0.25">
      <c r="A88" s="78" t="s">
        <v>25</v>
      </c>
      <c r="B88" s="32"/>
      <c r="C88" s="22">
        <f>SUM(C81:C87)</f>
        <v>208540</v>
      </c>
      <c r="D88" s="21">
        <f>SUM(D81:D87)</f>
        <v>292086.53000000003</v>
      </c>
      <c r="E88" s="21">
        <f>SUM(E81:E87)</f>
        <v>256023.16999999998</v>
      </c>
    </row>
    <row r="89" spans="1:8" x14ac:dyDescent="0.25">
      <c r="A89" s="62" t="s">
        <v>271</v>
      </c>
      <c r="B89" s="32"/>
      <c r="C89" s="3"/>
      <c r="D89" s="6"/>
      <c r="E89" s="6"/>
      <c r="H89" s="102"/>
    </row>
    <row r="90" spans="1:8" x14ac:dyDescent="0.25">
      <c r="A90" s="61" t="s">
        <v>272</v>
      </c>
      <c r="B90" s="32"/>
      <c r="C90" s="6"/>
      <c r="D90" s="53"/>
      <c r="E90" s="53"/>
    </row>
    <row r="91" spans="1:8" x14ac:dyDescent="0.25">
      <c r="A91" s="61" t="s">
        <v>273</v>
      </c>
      <c r="B91" s="32"/>
      <c r="C91" s="6">
        <v>22500</v>
      </c>
      <c r="D91" s="6">
        <v>14608.77</v>
      </c>
      <c r="E91" s="6">
        <v>36236.239999999998</v>
      </c>
    </row>
    <row r="92" spans="1:8" x14ac:dyDescent="0.25">
      <c r="A92" s="61" t="s">
        <v>274</v>
      </c>
      <c r="B92" s="32"/>
      <c r="C92" s="6"/>
      <c r="D92" s="149">
        <v>700</v>
      </c>
      <c r="E92" s="149">
        <v>5007</v>
      </c>
    </row>
    <row r="93" spans="1:8" x14ac:dyDescent="0.25">
      <c r="A93" s="61" t="s">
        <v>275</v>
      </c>
      <c r="B93" s="32"/>
      <c r="C93" s="6">
        <v>12000</v>
      </c>
      <c r="D93" s="124">
        <v>9268</v>
      </c>
      <c r="E93" s="124">
        <v>19440</v>
      </c>
    </row>
    <row r="94" spans="1:8" x14ac:dyDescent="0.25">
      <c r="A94" s="3" t="s">
        <v>352</v>
      </c>
      <c r="B94" s="3"/>
      <c r="C94" s="53">
        <v>10000</v>
      </c>
      <c r="D94" s="148"/>
      <c r="E94" s="148">
        <v>7500</v>
      </c>
    </row>
    <row r="95" spans="1:8" x14ac:dyDescent="0.25">
      <c r="A95" s="3" t="s">
        <v>353</v>
      </c>
      <c r="B95" s="3"/>
      <c r="C95" s="53">
        <v>45000</v>
      </c>
      <c r="D95" s="148">
        <v>61338.7</v>
      </c>
      <c r="E95" s="148">
        <v>32395</v>
      </c>
    </row>
    <row r="96" spans="1:8" x14ac:dyDescent="0.25">
      <c r="A96" s="61" t="s">
        <v>276</v>
      </c>
      <c r="B96" s="32"/>
      <c r="C96" s="6">
        <v>6000</v>
      </c>
      <c r="D96" s="148">
        <v>8348</v>
      </c>
      <c r="E96" s="148">
        <v>3950</v>
      </c>
    </row>
    <row r="97" spans="1:5" x14ac:dyDescent="0.25">
      <c r="A97" s="3" t="s">
        <v>411</v>
      </c>
      <c r="B97" s="3"/>
      <c r="C97" s="53">
        <v>100997</v>
      </c>
      <c r="D97" s="53">
        <v>59966.22</v>
      </c>
      <c r="E97" s="53"/>
    </row>
    <row r="98" spans="1:5" x14ac:dyDescent="0.25">
      <c r="A98" s="62" t="s">
        <v>25</v>
      </c>
      <c r="B98" s="32"/>
      <c r="C98" s="22">
        <f>SUM(C91:C97)</f>
        <v>196497</v>
      </c>
      <c r="D98" s="21">
        <f>SUM(D91:D97)</f>
        <v>154229.69</v>
      </c>
      <c r="E98" s="21">
        <f>SUM(E91:E97)</f>
        <v>104528.23999999999</v>
      </c>
    </row>
    <row r="99" spans="1:5" x14ac:dyDescent="0.25">
      <c r="A99" s="62" t="s">
        <v>277</v>
      </c>
      <c r="B99" s="32"/>
      <c r="C99" s="6"/>
      <c r="D99" s="6"/>
      <c r="E99" s="6"/>
    </row>
    <row r="100" spans="1:5" x14ac:dyDescent="0.25">
      <c r="A100" s="80" t="s">
        <v>401</v>
      </c>
      <c r="B100" s="56"/>
      <c r="C100" s="22">
        <v>13752</v>
      </c>
      <c r="D100" s="6"/>
      <c r="E100" s="6"/>
    </row>
    <row r="101" spans="1:5" x14ac:dyDescent="0.25">
      <c r="A101" s="61" t="s">
        <v>402</v>
      </c>
      <c r="B101" s="32"/>
      <c r="C101" s="6">
        <v>11904</v>
      </c>
      <c r="D101" s="50"/>
      <c r="E101" s="50"/>
    </row>
    <row r="102" spans="1:5" x14ac:dyDescent="0.25">
      <c r="A102" s="61" t="s">
        <v>278</v>
      </c>
      <c r="B102" s="32"/>
      <c r="C102" s="6">
        <v>12000</v>
      </c>
      <c r="D102" s="6">
        <v>9011</v>
      </c>
      <c r="E102" s="6">
        <v>37057.019999999997</v>
      </c>
    </row>
    <row r="103" spans="1:5" x14ac:dyDescent="0.25">
      <c r="A103" s="3" t="s">
        <v>403</v>
      </c>
      <c r="B103" s="3"/>
      <c r="C103" s="3">
        <v>46560</v>
      </c>
      <c r="D103" s="53">
        <v>6471</v>
      </c>
      <c r="E103" s="3"/>
    </row>
    <row r="104" spans="1:5" x14ac:dyDescent="0.25">
      <c r="A104" s="3" t="s">
        <v>404</v>
      </c>
      <c r="B104" s="3"/>
      <c r="C104" s="3">
        <v>50000</v>
      </c>
      <c r="D104" s="3"/>
      <c r="E104" s="3"/>
    </row>
    <row r="105" spans="1:5" x14ac:dyDescent="0.25">
      <c r="A105" s="3" t="s">
        <v>405</v>
      </c>
      <c r="B105" s="3"/>
      <c r="C105" s="3"/>
      <c r="D105" s="3"/>
      <c r="E105" s="3"/>
    </row>
    <row r="106" spans="1:5" x14ac:dyDescent="0.25">
      <c r="A106" s="61" t="s">
        <v>406</v>
      </c>
      <c r="B106" s="32"/>
      <c r="C106" s="6"/>
      <c r="D106" s="6"/>
      <c r="E106" s="6">
        <v>9606</v>
      </c>
    </row>
    <row r="107" spans="1:5" x14ac:dyDescent="0.25">
      <c r="A107" s="82" t="s">
        <v>407</v>
      </c>
      <c r="B107" s="32"/>
      <c r="C107" s="6">
        <v>20000</v>
      </c>
      <c r="D107" s="6">
        <v>15783.74</v>
      </c>
      <c r="E107" s="6">
        <v>174906.04</v>
      </c>
    </row>
    <row r="108" spans="1:5" x14ac:dyDescent="0.25">
      <c r="A108" s="61" t="s">
        <v>408</v>
      </c>
      <c r="B108" s="32"/>
      <c r="C108" s="6">
        <v>11712</v>
      </c>
      <c r="D108" s="22"/>
      <c r="E108" s="22"/>
    </row>
    <row r="109" spans="1:5" x14ac:dyDescent="0.25">
      <c r="A109" s="62" t="s">
        <v>25</v>
      </c>
      <c r="B109" s="32"/>
      <c r="C109" s="22">
        <f>SUM(C100:C108)</f>
        <v>165928</v>
      </c>
      <c r="D109" s="27">
        <f>SUM(D100:D108)</f>
        <v>31265.739999999998</v>
      </c>
      <c r="E109" s="27">
        <f>SUM(E100:E108)</f>
        <v>221569.06</v>
      </c>
    </row>
    <row r="110" spans="1:5" x14ac:dyDescent="0.25">
      <c r="A110" s="62" t="s">
        <v>279</v>
      </c>
      <c r="B110" s="32"/>
      <c r="C110" s="22"/>
      <c r="D110" s="22"/>
      <c r="E110" s="22"/>
    </row>
    <row r="111" spans="1:5" x14ac:dyDescent="0.25">
      <c r="A111" s="80" t="s">
        <v>354</v>
      </c>
      <c r="B111" s="32"/>
      <c r="C111" s="104">
        <v>10000</v>
      </c>
      <c r="D111" s="104"/>
      <c r="E111" s="104"/>
    </row>
    <row r="112" spans="1:5" x14ac:dyDescent="0.25">
      <c r="A112" s="80" t="s">
        <v>280</v>
      </c>
      <c r="B112" s="32"/>
      <c r="C112" s="22">
        <v>30000</v>
      </c>
      <c r="D112" s="104"/>
      <c r="E112" s="104">
        <v>18672</v>
      </c>
    </row>
    <row r="113" spans="1:7" x14ac:dyDescent="0.25">
      <c r="A113" s="61" t="s">
        <v>361</v>
      </c>
      <c r="B113" s="32"/>
      <c r="C113" s="104">
        <v>5000</v>
      </c>
      <c r="D113" s="104"/>
      <c r="E113" s="104"/>
    </row>
    <row r="114" spans="1:7" x14ac:dyDescent="0.25">
      <c r="A114" s="61" t="s">
        <v>362</v>
      </c>
      <c r="B114" s="32"/>
      <c r="C114" s="104">
        <v>20000</v>
      </c>
      <c r="D114" s="104"/>
      <c r="E114" s="104">
        <v>33200</v>
      </c>
    </row>
    <row r="115" spans="1:7" x14ac:dyDescent="0.25">
      <c r="A115" s="61" t="s">
        <v>363</v>
      </c>
      <c r="B115" s="32"/>
      <c r="C115" s="104"/>
      <c r="D115" s="104"/>
      <c r="E115" s="104"/>
    </row>
    <row r="116" spans="1:7" x14ac:dyDescent="0.25">
      <c r="A116" s="3" t="s">
        <v>364</v>
      </c>
      <c r="B116" s="3"/>
      <c r="C116" s="53">
        <v>494000</v>
      </c>
      <c r="D116" s="53">
        <v>8920</v>
      </c>
      <c r="E116" s="53">
        <v>8000</v>
      </c>
    </row>
    <row r="117" spans="1:7" x14ac:dyDescent="0.25">
      <c r="A117" s="3" t="s">
        <v>365</v>
      </c>
      <c r="B117" s="3"/>
      <c r="C117" s="53">
        <v>131000</v>
      </c>
      <c r="D117" s="53">
        <v>1000</v>
      </c>
      <c r="E117" s="53">
        <v>2378</v>
      </c>
    </row>
    <row r="118" spans="1:7" x14ac:dyDescent="0.25">
      <c r="A118" s="77" t="s">
        <v>410</v>
      </c>
      <c r="C118" s="171">
        <v>30000</v>
      </c>
    </row>
    <row r="119" spans="1:7" x14ac:dyDescent="0.25">
      <c r="A119" s="3" t="s">
        <v>413</v>
      </c>
      <c r="B119" s="3"/>
      <c r="C119" s="53">
        <v>70000</v>
      </c>
      <c r="D119" s="53">
        <v>8760.26</v>
      </c>
      <c r="E119" s="3"/>
    </row>
    <row r="120" spans="1:7" x14ac:dyDescent="0.25">
      <c r="A120" s="3" t="s">
        <v>414</v>
      </c>
      <c r="B120" s="3"/>
      <c r="C120" s="53">
        <v>171626</v>
      </c>
      <c r="D120" s="53">
        <v>0</v>
      </c>
      <c r="E120" s="3"/>
    </row>
    <row r="121" spans="1:7" x14ac:dyDescent="0.25">
      <c r="A121" s="3" t="s">
        <v>415</v>
      </c>
      <c r="B121" s="3"/>
      <c r="C121" s="53">
        <v>80000</v>
      </c>
      <c r="D121" s="53">
        <v>0</v>
      </c>
      <c r="E121" s="3"/>
    </row>
    <row r="122" spans="1:7" x14ac:dyDescent="0.25">
      <c r="A122" s="3" t="s">
        <v>416</v>
      </c>
      <c r="B122" s="3"/>
      <c r="C122" s="53">
        <v>80000</v>
      </c>
      <c r="D122" s="53">
        <v>0</v>
      </c>
      <c r="E122" s="3"/>
    </row>
    <row r="123" spans="1:7" x14ac:dyDescent="0.25">
      <c r="A123" s="62" t="s">
        <v>25</v>
      </c>
      <c r="B123" s="32"/>
      <c r="C123" s="107">
        <f>SUM(C111:C122)</f>
        <v>1121626</v>
      </c>
      <c r="D123" s="21">
        <f>SUM(D111:D122)</f>
        <v>18680.260000000002</v>
      </c>
      <c r="E123" s="21">
        <f>SUM(E111:E117)</f>
        <v>62250</v>
      </c>
      <c r="G123" s="16"/>
    </row>
    <row r="124" spans="1:7" x14ac:dyDescent="0.25">
      <c r="A124" s="62" t="s">
        <v>281</v>
      </c>
      <c r="B124" s="32"/>
      <c r="C124" s="22">
        <f>(C123+C109+C98+C88+C79+C68+C57+C52+C49+C40+C26+C17)</f>
        <v>2563886</v>
      </c>
      <c r="D124" s="21">
        <f>(D123+D109+D98+D88+D79+D68+D57+D52+D49+D40+D26+D17)</f>
        <v>1910953.8199999998</v>
      </c>
      <c r="E124" s="21">
        <v>1305884.6100000001</v>
      </c>
    </row>
    <row r="125" spans="1:7" x14ac:dyDescent="0.25">
      <c r="A125" s="3"/>
      <c r="B125" s="3"/>
      <c r="C125" s="53"/>
      <c r="D125" s="53"/>
      <c r="E125" s="3"/>
    </row>
    <row r="126" spans="1:7" x14ac:dyDescent="0.25">
      <c r="A126" s="3"/>
      <c r="B126" s="3"/>
      <c r="C126" s="53"/>
      <c r="D126" s="53"/>
      <c r="E126" s="3"/>
    </row>
    <row r="127" spans="1:7" x14ac:dyDescent="0.25">
      <c r="A127" s="3"/>
      <c r="B127" s="3"/>
      <c r="C127" s="53"/>
      <c r="D127" s="53"/>
      <c r="E127" s="3"/>
    </row>
    <row r="130" spans="1:7" x14ac:dyDescent="0.25">
      <c r="A130" s="60" t="s">
        <v>49</v>
      </c>
      <c r="B130" s="64" t="s">
        <v>50</v>
      </c>
      <c r="C130" s="20"/>
      <c r="D130" s="20"/>
      <c r="E130" s="20"/>
    </row>
    <row r="131" spans="1:7" x14ac:dyDescent="0.25">
      <c r="A131" s="134"/>
      <c r="B131" s="135"/>
      <c r="C131" s="124"/>
      <c r="D131" s="124"/>
      <c r="E131" s="124"/>
    </row>
    <row r="132" spans="1:7" x14ac:dyDescent="0.25">
      <c r="A132" s="60" t="s">
        <v>378</v>
      </c>
      <c r="B132" s="64"/>
      <c r="C132" s="21"/>
      <c r="D132" s="21"/>
      <c r="E132" s="21"/>
    </row>
    <row r="133" spans="1:7" x14ac:dyDescent="0.25">
      <c r="A133" s="65" t="s">
        <v>55</v>
      </c>
      <c r="B133" s="64"/>
      <c r="C133" s="21"/>
      <c r="D133" s="21"/>
      <c r="E133" s="21"/>
    </row>
    <row r="134" spans="1:7" x14ac:dyDescent="0.25">
      <c r="A134" s="60"/>
      <c r="B134" s="64"/>
      <c r="C134" s="21"/>
      <c r="D134" s="21"/>
      <c r="E134" s="21"/>
    </row>
    <row r="135" spans="1:7" x14ac:dyDescent="0.25">
      <c r="A135" s="59" t="s">
        <v>51</v>
      </c>
      <c r="B135" s="63"/>
      <c r="C135" s="20">
        <v>0</v>
      </c>
      <c r="D135" s="20">
        <v>0</v>
      </c>
      <c r="E135" s="20">
        <v>0</v>
      </c>
    </row>
    <row r="136" spans="1:7" ht="12" customHeight="1" x14ac:dyDescent="0.25">
      <c r="A136" s="59" t="s">
        <v>56</v>
      </c>
      <c r="B136" s="63"/>
      <c r="C136" s="20">
        <v>0</v>
      </c>
      <c r="D136" s="20">
        <v>0</v>
      </c>
      <c r="E136" s="20">
        <v>0</v>
      </c>
      <c r="G136" s="16"/>
    </row>
    <row r="137" spans="1:7" x14ac:dyDescent="0.25">
      <c r="A137" s="59" t="s">
        <v>57</v>
      </c>
      <c r="B137" s="63"/>
      <c r="C137" s="20">
        <v>0</v>
      </c>
      <c r="D137" s="20">
        <v>0</v>
      </c>
      <c r="E137" s="20">
        <v>0</v>
      </c>
    </row>
    <row r="138" spans="1:7" x14ac:dyDescent="0.25">
      <c r="A138" s="59" t="s">
        <v>58</v>
      </c>
      <c r="B138" s="63"/>
      <c r="C138" s="20">
        <v>0</v>
      </c>
      <c r="D138" s="20">
        <v>0</v>
      </c>
      <c r="E138" s="20">
        <v>0</v>
      </c>
    </row>
    <row r="139" spans="1:7" x14ac:dyDescent="0.25">
      <c r="A139" s="59" t="s">
        <v>59</v>
      </c>
      <c r="B139" s="63"/>
      <c r="C139" s="20">
        <v>0</v>
      </c>
      <c r="D139" s="20">
        <v>0</v>
      </c>
      <c r="E139" s="20">
        <v>0</v>
      </c>
    </row>
    <row r="140" spans="1:7" x14ac:dyDescent="0.25">
      <c r="A140" s="59" t="s">
        <v>60</v>
      </c>
      <c r="B140" s="63"/>
      <c r="C140" s="20">
        <v>0</v>
      </c>
      <c r="D140" s="20">
        <v>0</v>
      </c>
      <c r="E140" s="20">
        <v>0</v>
      </c>
    </row>
    <row r="141" spans="1:7" x14ac:dyDescent="0.25">
      <c r="A141" s="59" t="s">
        <v>61</v>
      </c>
      <c r="B141" s="63"/>
      <c r="C141" s="20">
        <v>0</v>
      </c>
      <c r="D141" s="20">
        <v>0</v>
      </c>
      <c r="E141" s="20">
        <v>0</v>
      </c>
    </row>
    <row r="142" spans="1:7" ht="12.75" customHeight="1" x14ac:dyDescent="0.25">
      <c r="A142" s="59" t="s">
        <v>62</v>
      </c>
      <c r="B142" s="63"/>
      <c r="C142" s="20">
        <v>54560</v>
      </c>
      <c r="D142" s="20">
        <v>0</v>
      </c>
      <c r="E142" s="20">
        <v>480353.72</v>
      </c>
    </row>
    <row r="143" spans="1:7" x14ac:dyDescent="0.25">
      <c r="A143" s="59" t="s">
        <v>52</v>
      </c>
      <c r="B143" s="63"/>
      <c r="C143" s="20">
        <v>0</v>
      </c>
      <c r="D143" s="20">
        <v>0</v>
      </c>
      <c r="E143" s="20">
        <v>0</v>
      </c>
    </row>
    <row r="144" spans="1:7" x14ac:dyDescent="0.25">
      <c r="A144" s="59" t="s">
        <v>53</v>
      </c>
      <c r="B144" s="63"/>
      <c r="C144" s="20">
        <v>0</v>
      </c>
      <c r="D144" s="20">
        <v>0</v>
      </c>
      <c r="E144" s="20">
        <v>0</v>
      </c>
    </row>
    <row r="145" spans="1:7" ht="10.5" customHeight="1" x14ac:dyDescent="0.25">
      <c r="A145" s="59" t="s">
        <v>63</v>
      </c>
      <c r="B145" s="63"/>
      <c r="C145" s="20">
        <v>0</v>
      </c>
      <c r="D145" s="20">
        <v>0</v>
      </c>
      <c r="E145" s="20">
        <v>0</v>
      </c>
    </row>
    <row r="146" spans="1:7" x14ac:dyDescent="0.25">
      <c r="A146" s="59" t="s">
        <v>64</v>
      </c>
      <c r="B146" s="63"/>
      <c r="C146" s="20">
        <v>1090000</v>
      </c>
      <c r="D146" s="20">
        <v>603889.77</v>
      </c>
      <c r="E146" s="20">
        <v>0</v>
      </c>
    </row>
    <row r="147" spans="1:7" x14ac:dyDescent="0.25">
      <c r="A147" s="60" t="s">
        <v>54</v>
      </c>
      <c r="B147" s="64"/>
      <c r="C147" s="21">
        <f>SUM(C135:C146)</f>
        <v>1144560</v>
      </c>
      <c r="D147" s="107">
        <f>SUM(D135:D146)</f>
        <v>603889.77</v>
      </c>
      <c r="E147" s="21">
        <f>SUM(E134:E146)</f>
        <v>480353.72</v>
      </c>
    </row>
    <row r="148" spans="1:7" x14ac:dyDescent="0.25">
      <c r="A148" s="59"/>
      <c r="B148" s="63"/>
      <c r="C148" s="20"/>
      <c r="D148" s="20"/>
      <c r="E148" s="20"/>
      <c r="G148" s="45"/>
    </row>
    <row r="149" spans="1:7" x14ac:dyDescent="0.25">
      <c r="A149" s="60" t="s">
        <v>379</v>
      </c>
      <c r="B149" s="64"/>
      <c r="C149" s="21"/>
      <c r="D149" s="21"/>
      <c r="E149" s="21"/>
    </row>
    <row r="150" spans="1:7" x14ac:dyDescent="0.25">
      <c r="A150" s="60" t="s">
        <v>65</v>
      </c>
      <c r="B150" s="64"/>
      <c r="C150" s="21"/>
      <c r="D150" s="21"/>
      <c r="E150" s="21"/>
    </row>
    <row r="151" spans="1:7" x14ac:dyDescent="0.25">
      <c r="A151" s="59" t="s">
        <v>66</v>
      </c>
      <c r="B151" s="64"/>
      <c r="C151" s="20">
        <v>0</v>
      </c>
      <c r="D151" s="20">
        <v>0</v>
      </c>
      <c r="E151" s="20">
        <v>0</v>
      </c>
      <c r="G151" s="16"/>
    </row>
    <row r="152" spans="1:7" x14ac:dyDescent="0.25">
      <c r="A152" s="59"/>
      <c r="B152" s="63"/>
      <c r="C152" s="20"/>
      <c r="D152" s="20"/>
      <c r="E152" s="20"/>
    </row>
    <row r="153" spans="1:7" x14ac:dyDescent="0.25">
      <c r="A153" s="60" t="s">
        <v>67</v>
      </c>
      <c r="B153" s="64"/>
      <c r="C153" s="21"/>
      <c r="D153" s="21"/>
      <c r="E153" s="21"/>
    </row>
    <row r="154" spans="1:7" x14ac:dyDescent="0.25">
      <c r="A154" s="66" t="s">
        <v>51</v>
      </c>
      <c r="B154" s="63"/>
      <c r="C154" s="20"/>
      <c r="D154" s="20">
        <v>0</v>
      </c>
      <c r="E154" s="20"/>
    </row>
    <row r="155" spans="1:7" x14ac:dyDescent="0.25">
      <c r="A155" s="59" t="s">
        <v>68</v>
      </c>
      <c r="B155" s="63"/>
      <c r="C155" s="20"/>
      <c r="D155" s="20"/>
      <c r="E155" s="20">
        <v>10750.8</v>
      </c>
    </row>
    <row r="156" spans="1:7" x14ac:dyDescent="0.25">
      <c r="A156" s="59" t="s">
        <v>69</v>
      </c>
      <c r="B156" s="63"/>
      <c r="C156" s="20"/>
      <c r="D156" s="20">
        <v>4154</v>
      </c>
      <c r="E156" s="20" t="s">
        <v>317</v>
      </c>
    </row>
    <row r="157" spans="1:7" x14ac:dyDescent="0.25">
      <c r="A157" s="59" t="s">
        <v>58</v>
      </c>
      <c r="B157" s="63"/>
      <c r="C157" s="20"/>
      <c r="D157" s="20"/>
      <c r="E157" s="20"/>
    </row>
    <row r="158" spans="1:7" x14ac:dyDescent="0.25">
      <c r="A158" s="59"/>
      <c r="B158" s="63"/>
      <c r="C158" s="21">
        <f>SUM(C152:C157)</f>
        <v>0</v>
      </c>
      <c r="D158" s="21"/>
      <c r="E158" s="21">
        <v>10750.8</v>
      </c>
    </row>
    <row r="159" spans="1:7" x14ac:dyDescent="0.25">
      <c r="A159" s="60" t="s">
        <v>380</v>
      </c>
      <c r="B159" s="63"/>
      <c r="C159" s="20"/>
      <c r="D159" s="20"/>
      <c r="E159" s="20"/>
    </row>
    <row r="160" spans="1:7" x14ac:dyDescent="0.25">
      <c r="A160" s="59" t="s">
        <v>70</v>
      </c>
      <c r="B160" s="63"/>
      <c r="C160" s="118">
        <v>200000</v>
      </c>
      <c r="D160" s="27">
        <v>150396.24</v>
      </c>
      <c r="E160" s="27">
        <v>189795</v>
      </c>
    </row>
    <row r="161" spans="1:5" x14ac:dyDescent="0.25">
      <c r="A161" s="59"/>
      <c r="B161" s="63"/>
      <c r="C161" s="27"/>
      <c r="D161" s="27"/>
      <c r="E161" s="27"/>
    </row>
    <row r="162" spans="1:5" x14ac:dyDescent="0.25">
      <c r="A162" s="60" t="s">
        <v>381</v>
      </c>
      <c r="B162" s="63"/>
      <c r="C162" s="27"/>
      <c r="D162" s="27"/>
      <c r="E162" s="27">
        <v>350978.14</v>
      </c>
    </row>
    <row r="163" spans="1:5" x14ac:dyDescent="0.25">
      <c r="A163" s="59"/>
      <c r="B163" s="63"/>
      <c r="C163" s="20"/>
      <c r="D163" s="20"/>
      <c r="E163" s="20"/>
    </row>
    <row r="164" spans="1:5" x14ac:dyDescent="0.25">
      <c r="A164" s="60" t="s">
        <v>71</v>
      </c>
      <c r="B164" s="64"/>
      <c r="C164" s="21">
        <f>(C160+C146+C142)</f>
        <v>1344560</v>
      </c>
      <c r="D164" s="118">
        <f>(D162+D160+D158+D147)</f>
        <v>754286.01</v>
      </c>
      <c r="E164" s="27">
        <v>1031877.66</v>
      </c>
    </row>
    <row r="169" spans="1:5" x14ac:dyDescent="0.25">
      <c r="A169" s="136" t="s">
        <v>360</v>
      </c>
      <c r="B169" s="137"/>
      <c r="C169" s="138"/>
      <c r="D169" s="138"/>
      <c r="E169" s="138"/>
    </row>
    <row r="170" spans="1:5" x14ac:dyDescent="0.25">
      <c r="A170" s="125"/>
      <c r="B170" s="126"/>
      <c r="C170" s="139"/>
      <c r="D170" s="139"/>
      <c r="E170" s="139"/>
    </row>
    <row r="171" spans="1:5" x14ac:dyDescent="0.25">
      <c r="A171" s="125"/>
      <c r="B171" s="126"/>
      <c r="C171" s="140" t="s">
        <v>396</v>
      </c>
      <c r="D171" s="140" t="s">
        <v>390</v>
      </c>
      <c r="E171" s="140" t="s">
        <v>399</v>
      </c>
    </row>
    <row r="172" spans="1:5" x14ac:dyDescent="0.25">
      <c r="A172" s="125"/>
      <c r="B172" s="126"/>
      <c r="C172" s="140" t="s">
        <v>1</v>
      </c>
      <c r="D172" s="140" t="s">
        <v>1</v>
      </c>
      <c r="E172" s="140" t="s">
        <v>1</v>
      </c>
    </row>
    <row r="173" spans="1:5" x14ac:dyDescent="0.25">
      <c r="A173" s="128" t="s">
        <v>72</v>
      </c>
      <c r="B173" s="126"/>
      <c r="C173" s="139"/>
      <c r="D173" s="139"/>
      <c r="E173" s="139"/>
    </row>
    <row r="174" spans="1:5" x14ac:dyDescent="0.25">
      <c r="A174" s="125" t="s">
        <v>36</v>
      </c>
      <c r="B174" s="126"/>
      <c r="C174" s="109">
        <v>0</v>
      </c>
      <c r="D174" s="109"/>
      <c r="E174" s="109">
        <v>54965.75</v>
      </c>
    </row>
    <row r="175" spans="1:5" x14ac:dyDescent="0.25">
      <c r="A175" s="125"/>
      <c r="B175" s="126"/>
      <c r="C175" s="109"/>
      <c r="D175" s="109"/>
      <c r="E175" s="109"/>
    </row>
    <row r="176" spans="1:5" x14ac:dyDescent="0.25">
      <c r="A176" s="128" t="s">
        <v>67</v>
      </c>
      <c r="B176" s="126"/>
      <c r="C176" s="109"/>
      <c r="D176" s="109"/>
      <c r="E176" s="109"/>
    </row>
    <row r="177" spans="1:7" x14ac:dyDescent="0.25">
      <c r="A177" s="125" t="s">
        <v>51</v>
      </c>
      <c r="B177" s="126"/>
      <c r="C177" s="109">
        <v>0</v>
      </c>
      <c r="D177" s="109">
        <v>0</v>
      </c>
      <c r="E177" s="109"/>
    </row>
    <row r="178" spans="1:7" x14ac:dyDescent="0.25">
      <c r="A178" s="125" t="s">
        <v>73</v>
      </c>
      <c r="B178" s="126"/>
      <c r="C178" s="109">
        <v>0</v>
      </c>
      <c r="D178" s="109">
        <v>0</v>
      </c>
      <c r="E178" s="109"/>
    </row>
    <row r="179" spans="1:7" x14ac:dyDescent="0.25">
      <c r="A179" s="125" t="s">
        <v>68</v>
      </c>
      <c r="B179" s="126"/>
      <c r="C179" s="109">
        <v>0</v>
      </c>
      <c r="D179" s="109"/>
      <c r="E179" s="109"/>
    </row>
    <row r="180" spans="1:7" x14ac:dyDescent="0.25">
      <c r="A180" s="125" t="s">
        <v>74</v>
      </c>
      <c r="B180" s="126"/>
      <c r="C180" s="109">
        <v>0</v>
      </c>
      <c r="D180" s="109"/>
      <c r="E180" s="109"/>
    </row>
    <row r="181" spans="1:7" x14ac:dyDescent="0.25">
      <c r="A181" s="125" t="s">
        <v>58</v>
      </c>
      <c r="B181" s="126"/>
      <c r="C181" s="109">
        <v>0</v>
      </c>
      <c r="D181" s="109">
        <v>0</v>
      </c>
      <c r="E181" s="109"/>
    </row>
    <row r="182" spans="1:7" x14ac:dyDescent="0.25">
      <c r="A182" s="125" t="s">
        <v>75</v>
      </c>
      <c r="B182" s="126"/>
      <c r="C182" s="109"/>
      <c r="D182" s="109"/>
      <c r="E182" s="109"/>
    </row>
    <row r="183" spans="1:7" x14ac:dyDescent="0.25">
      <c r="A183" s="125" t="s">
        <v>59</v>
      </c>
      <c r="B183" s="126"/>
      <c r="C183" s="109"/>
      <c r="D183" s="109"/>
      <c r="E183" s="109"/>
    </row>
    <row r="184" spans="1:7" x14ac:dyDescent="0.25">
      <c r="A184" s="125" t="s">
        <v>76</v>
      </c>
      <c r="B184" s="126"/>
      <c r="C184" s="109">
        <v>0</v>
      </c>
      <c r="D184" s="109">
        <v>0</v>
      </c>
      <c r="E184" s="109"/>
    </row>
    <row r="185" spans="1:7" x14ac:dyDescent="0.25">
      <c r="A185" s="125" t="s">
        <v>77</v>
      </c>
      <c r="B185" s="126"/>
      <c r="C185" s="109">
        <v>0</v>
      </c>
      <c r="D185" s="109"/>
      <c r="E185" s="109"/>
      <c r="G185" s="26"/>
    </row>
    <row r="186" spans="1:7" x14ac:dyDescent="0.25">
      <c r="A186" s="128" t="s">
        <v>78</v>
      </c>
      <c r="B186" s="127"/>
      <c r="C186" s="107">
        <f>SUM(C174:C185)</f>
        <v>0</v>
      </c>
      <c r="D186" s="107">
        <f t="shared" ref="D186:E186" si="0">SUM(D174:D185)</f>
        <v>0</v>
      </c>
      <c r="E186" s="107">
        <f t="shared" si="0"/>
        <v>54965.75</v>
      </c>
    </row>
    <row r="187" spans="1:7" x14ac:dyDescent="0.25">
      <c r="A187" s="8" t="s">
        <v>282</v>
      </c>
      <c r="B187" s="23"/>
    </row>
    <row r="188" spans="1:7" x14ac:dyDescent="0.25">
      <c r="A188" s="62"/>
      <c r="B188" s="56"/>
      <c r="C188" s="1" t="s">
        <v>396</v>
      </c>
      <c r="D188" s="1" t="s">
        <v>390</v>
      </c>
      <c r="E188" s="1" t="s">
        <v>399</v>
      </c>
    </row>
    <row r="189" spans="1:7" x14ac:dyDescent="0.25">
      <c r="A189" s="61"/>
      <c r="B189" s="32"/>
      <c r="C189" s="1" t="s">
        <v>1</v>
      </c>
      <c r="D189" s="1" t="s">
        <v>1</v>
      </c>
      <c r="E189" s="1" t="s">
        <v>1</v>
      </c>
    </row>
    <row r="190" spans="1:7" x14ac:dyDescent="0.25">
      <c r="A190" s="61" t="s">
        <v>68</v>
      </c>
      <c r="B190" s="32"/>
      <c r="C190" s="9"/>
      <c r="D190" s="9"/>
      <c r="E190" s="9"/>
      <c r="G190" s="26"/>
    </row>
    <row r="191" spans="1:7" x14ac:dyDescent="0.25">
      <c r="A191" s="61" t="s">
        <v>79</v>
      </c>
      <c r="B191" s="32"/>
      <c r="C191" s="9"/>
      <c r="D191" s="9"/>
      <c r="E191" s="9">
        <v>42762.76</v>
      </c>
      <c r="G191" t="s">
        <v>286</v>
      </c>
    </row>
    <row r="192" spans="1:7" ht="17.25" x14ac:dyDescent="0.4">
      <c r="A192" s="62" t="s">
        <v>78</v>
      </c>
      <c r="B192" s="56"/>
      <c r="C192" s="10">
        <f>SUM(C190:C191)</f>
        <v>0</v>
      </c>
      <c r="D192" s="113">
        <f t="shared" ref="D192:E192" si="1">SUM(D190:D191)</f>
        <v>0</v>
      </c>
      <c r="E192" s="10">
        <f t="shared" si="1"/>
        <v>42762.76</v>
      </c>
      <c r="G192" s="26"/>
    </row>
    <row r="193" spans="1:7" x14ac:dyDescent="0.25">
      <c r="A193" s="8" t="s">
        <v>382</v>
      </c>
      <c r="G193" s="26"/>
    </row>
    <row r="194" spans="1:7" x14ac:dyDescent="0.25">
      <c r="A194" s="57"/>
      <c r="B194" s="32"/>
      <c r="C194" s="1" t="s">
        <v>396</v>
      </c>
      <c r="D194" s="1" t="s">
        <v>390</v>
      </c>
      <c r="E194" s="1" t="s">
        <v>399</v>
      </c>
    </row>
    <row r="195" spans="1:7" x14ac:dyDescent="0.25">
      <c r="A195" s="57"/>
      <c r="B195" s="32"/>
      <c r="C195" s="1" t="str">
        <f>'[1]NOTE 9'!C3</f>
        <v>GH¢</v>
      </c>
      <c r="D195" s="1" t="str">
        <f>'[1]NOTE 9'!D3</f>
        <v>GH¢</v>
      </c>
      <c r="E195" s="1" t="str">
        <f>'[1]NOTE 9'!E3</f>
        <v>GH¢</v>
      </c>
      <c r="G195" s="26"/>
    </row>
    <row r="196" spans="1:7" x14ac:dyDescent="0.25">
      <c r="A196" s="57" t="s">
        <v>314</v>
      </c>
      <c r="B196" s="32"/>
      <c r="C196" s="9">
        <v>3098238.29</v>
      </c>
      <c r="D196" s="9">
        <v>1279156.03</v>
      </c>
      <c r="E196" s="9">
        <v>1245098.48</v>
      </c>
      <c r="G196" s="26"/>
    </row>
    <row r="197" spans="1:7" x14ac:dyDescent="0.25">
      <c r="A197" s="57" t="s">
        <v>283</v>
      </c>
      <c r="B197" s="32"/>
      <c r="C197" s="9">
        <v>300000</v>
      </c>
      <c r="D197" s="9">
        <v>323305.25</v>
      </c>
      <c r="E197" s="9">
        <v>570081.02</v>
      </c>
    </row>
    <row r="198" spans="1:7" x14ac:dyDescent="0.25">
      <c r="A198" s="61" t="s">
        <v>297</v>
      </c>
      <c r="B198" s="32"/>
      <c r="C198" s="3"/>
      <c r="D198" s="53"/>
      <c r="E198" s="53"/>
    </row>
    <row r="199" spans="1:7" ht="17.25" x14ac:dyDescent="0.4">
      <c r="A199" s="58" t="s">
        <v>14</v>
      </c>
      <c r="B199" s="32"/>
      <c r="C199" s="141">
        <f>SUM(C196:C198)</f>
        <v>3398238.29</v>
      </c>
      <c r="D199" s="113">
        <f>SUM(D196:D198)</f>
        <v>1602461.28</v>
      </c>
      <c r="E199" s="113">
        <f>SUM(E196:E198)</f>
        <v>1815179.5</v>
      </c>
    </row>
    <row r="200" spans="1:7" x14ac:dyDescent="0.25">
      <c r="A200" s="57" t="s">
        <v>383</v>
      </c>
      <c r="B200" s="57"/>
      <c r="C200" s="103"/>
      <c r="D200" s="53"/>
      <c r="E200" s="53">
        <v>79926.8</v>
      </c>
      <c r="G200" s="102"/>
    </row>
    <row r="201" spans="1:7" ht="17.25" x14ac:dyDescent="0.4">
      <c r="A201" s="57" t="s">
        <v>300</v>
      </c>
      <c r="B201" s="57"/>
      <c r="C201" s="3"/>
      <c r="D201" s="147"/>
      <c r="E201" s="147">
        <v>79926.8</v>
      </c>
    </row>
    <row r="202" spans="1:7" x14ac:dyDescent="0.25">
      <c r="A202" s="57"/>
      <c r="B202" s="57"/>
      <c r="C202" s="3"/>
      <c r="D202" s="3"/>
      <c r="E202" s="3"/>
    </row>
    <row r="203" spans="1:7" x14ac:dyDescent="0.25">
      <c r="A203" s="57"/>
      <c r="B203" s="57"/>
      <c r="C203" s="119"/>
      <c r="D203" s="53"/>
      <c r="E203" s="53"/>
    </row>
    <row r="204" spans="1:7" x14ac:dyDescent="0.25">
      <c r="A204" s="57"/>
      <c r="B204" s="57"/>
      <c r="C204" s="3"/>
      <c r="D204" s="3"/>
      <c r="E204" s="3"/>
    </row>
    <row r="205" spans="1:7" x14ac:dyDescent="0.25">
      <c r="A205" s="58" t="s">
        <v>316</v>
      </c>
      <c r="B205" s="57"/>
      <c r="C205" s="120">
        <v>0</v>
      </c>
      <c r="D205" s="103">
        <v>0</v>
      </c>
      <c r="E205" s="53">
        <v>1895106.63</v>
      </c>
    </row>
    <row r="206" spans="1:7" x14ac:dyDescent="0.25">
      <c r="A206" s="57" t="s">
        <v>14</v>
      </c>
      <c r="B206" s="57"/>
      <c r="C206" s="120">
        <v>11001976.199999999</v>
      </c>
      <c r="D206" s="120">
        <f>(D199+D164+D124+D8)</f>
        <v>8181476.8399999999</v>
      </c>
      <c r="E206" s="51">
        <v>4330597.41</v>
      </c>
    </row>
    <row r="213" spans="1:5" x14ac:dyDescent="0.25">
      <c r="A213" s="62" t="s">
        <v>284</v>
      </c>
      <c r="B213" s="56"/>
      <c r="C213" s="3"/>
      <c r="D213" s="3"/>
      <c r="E213" s="3"/>
    </row>
    <row r="214" spans="1:5" x14ac:dyDescent="0.25">
      <c r="A214" s="58"/>
      <c r="B214" s="56"/>
      <c r="C214" s="1" t="s">
        <v>302</v>
      </c>
      <c r="D214" s="1" t="s">
        <v>390</v>
      </c>
      <c r="E214" s="1" t="s">
        <v>399</v>
      </c>
    </row>
    <row r="215" spans="1:5" x14ac:dyDescent="0.25">
      <c r="A215" s="57" t="s">
        <v>285</v>
      </c>
      <c r="B215" s="32"/>
      <c r="C215" s="1"/>
      <c r="D215" s="103"/>
      <c r="E215" s="103">
        <v>3.5</v>
      </c>
    </row>
    <row r="216" spans="1:5" x14ac:dyDescent="0.25">
      <c r="A216" s="57" t="s">
        <v>287</v>
      </c>
      <c r="B216" s="32"/>
      <c r="C216" s="9"/>
      <c r="D216" s="9"/>
      <c r="E216" s="9"/>
    </row>
    <row r="217" spans="1:5" x14ac:dyDescent="0.25">
      <c r="A217" s="91"/>
      <c r="B217" s="32"/>
      <c r="C217" s="9"/>
      <c r="D217" s="9"/>
      <c r="E217" s="9">
        <v>0</v>
      </c>
    </row>
    <row r="218" spans="1:5" x14ac:dyDescent="0.25">
      <c r="A218" s="61" t="s">
        <v>288</v>
      </c>
      <c r="B218" s="56"/>
      <c r="C218" s="10" t="s">
        <v>303</v>
      </c>
      <c r="D218" s="10">
        <v>0</v>
      </c>
      <c r="E218" s="10">
        <v>0</v>
      </c>
    </row>
    <row r="219" spans="1:5" x14ac:dyDescent="0.25">
      <c r="A219" s="61" t="s">
        <v>289</v>
      </c>
      <c r="B219" s="32"/>
      <c r="C219" s="3" t="s">
        <v>304</v>
      </c>
      <c r="D219" s="53">
        <v>131.37</v>
      </c>
      <c r="E219" s="53">
        <v>131.37</v>
      </c>
    </row>
    <row r="220" spans="1:5" x14ac:dyDescent="0.25">
      <c r="A220" s="61" t="s">
        <v>301</v>
      </c>
      <c r="B220" s="32"/>
      <c r="C220" s="3" t="s">
        <v>305</v>
      </c>
      <c r="D220" s="53">
        <v>17820.53</v>
      </c>
      <c r="E220" s="53">
        <v>37.42</v>
      </c>
    </row>
    <row r="221" spans="1:5" x14ac:dyDescent="0.25">
      <c r="A221" s="61" t="s">
        <v>290</v>
      </c>
      <c r="B221" s="32"/>
      <c r="C221" s="3" t="s">
        <v>305</v>
      </c>
      <c r="D221" s="53">
        <v>364675.34</v>
      </c>
      <c r="E221" s="53">
        <v>1569.6</v>
      </c>
    </row>
    <row r="222" spans="1:5" x14ac:dyDescent="0.25">
      <c r="A222" s="61"/>
      <c r="B222" s="32"/>
      <c r="C222" s="3"/>
      <c r="D222" s="53"/>
      <c r="E222" s="53">
        <v>12.03</v>
      </c>
    </row>
    <row r="223" spans="1:5" x14ac:dyDescent="0.25">
      <c r="A223" s="61" t="s">
        <v>231</v>
      </c>
      <c r="B223" s="32"/>
      <c r="C223" s="3" t="s">
        <v>304</v>
      </c>
      <c r="D223" s="53">
        <v>743.79</v>
      </c>
      <c r="E223" s="53">
        <v>743.79</v>
      </c>
    </row>
    <row r="224" spans="1:5" x14ac:dyDescent="0.25">
      <c r="A224" s="61" t="s">
        <v>291</v>
      </c>
      <c r="B224" s="32"/>
      <c r="C224" s="3" t="s">
        <v>304</v>
      </c>
      <c r="D224" s="53">
        <v>1047.3499999999999</v>
      </c>
      <c r="E224" s="53">
        <v>0</v>
      </c>
    </row>
    <row r="225" spans="1:5" x14ac:dyDescent="0.25">
      <c r="A225" s="61" t="s">
        <v>292</v>
      </c>
      <c r="B225" s="32"/>
      <c r="C225" s="3" t="s">
        <v>304</v>
      </c>
      <c r="D225" s="3"/>
      <c r="E225" s="3">
        <v>835.35</v>
      </c>
    </row>
    <row r="226" spans="1:5" x14ac:dyDescent="0.25">
      <c r="A226" s="61" t="s">
        <v>221</v>
      </c>
      <c r="B226" s="32"/>
      <c r="C226" s="3" t="s">
        <v>303</v>
      </c>
      <c r="D226" s="53"/>
      <c r="E226" s="53">
        <v>0</v>
      </c>
    </row>
    <row r="227" spans="1:5" x14ac:dyDescent="0.25">
      <c r="A227" s="61" t="s">
        <v>9</v>
      </c>
      <c r="B227" s="32"/>
      <c r="C227" s="3" t="s">
        <v>303</v>
      </c>
      <c r="D227" s="53">
        <v>164995.35</v>
      </c>
      <c r="E227" s="53">
        <v>92955.05</v>
      </c>
    </row>
    <row r="228" spans="1:5" x14ac:dyDescent="0.25">
      <c r="A228" s="61" t="s">
        <v>295</v>
      </c>
      <c r="B228" s="32"/>
      <c r="C228" s="3" t="s">
        <v>304</v>
      </c>
      <c r="D228" s="53">
        <v>31582</v>
      </c>
      <c r="E228" s="3">
        <v>24937.84</v>
      </c>
    </row>
    <row r="229" spans="1:5" x14ac:dyDescent="0.25">
      <c r="A229" s="61" t="s">
        <v>10</v>
      </c>
      <c r="B229" s="32"/>
      <c r="C229" s="3" t="s">
        <v>303</v>
      </c>
      <c r="D229" s="53">
        <v>0</v>
      </c>
      <c r="E229" s="53">
        <v>0</v>
      </c>
    </row>
    <row r="230" spans="1:5" x14ac:dyDescent="0.25">
      <c r="A230" s="61" t="s">
        <v>296</v>
      </c>
      <c r="B230" s="32"/>
      <c r="C230" s="3" t="s">
        <v>306</v>
      </c>
      <c r="D230" s="53">
        <v>851.74</v>
      </c>
      <c r="E230" s="53">
        <v>61.95</v>
      </c>
    </row>
    <row r="231" spans="1:5" x14ac:dyDescent="0.25">
      <c r="A231" s="61" t="s">
        <v>297</v>
      </c>
      <c r="B231" s="32"/>
      <c r="C231" s="3" t="s">
        <v>306</v>
      </c>
      <c r="D231" s="53"/>
      <c r="E231" s="53">
        <v>16.809999999999999</v>
      </c>
    </row>
    <row r="232" spans="1:5" x14ac:dyDescent="0.25">
      <c r="A232" s="61" t="s">
        <v>298</v>
      </c>
      <c r="B232" s="32"/>
      <c r="C232" s="3" t="s">
        <v>303</v>
      </c>
      <c r="D232" s="53"/>
      <c r="E232" s="53"/>
    </row>
    <row r="233" spans="1:5" x14ac:dyDescent="0.25">
      <c r="A233" s="61" t="s">
        <v>299</v>
      </c>
      <c r="B233" s="32"/>
      <c r="C233" s="3" t="s">
        <v>306</v>
      </c>
      <c r="D233" s="3">
        <v>3117.28</v>
      </c>
      <c r="E233" s="3">
        <v>331.37</v>
      </c>
    </row>
    <row r="234" spans="1:5" x14ac:dyDescent="0.25">
      <c r="A234" s="87" t="s">
        <v>300</v>
      </c>
      <c r="B234" s="89"/>
      <c r="C234" s="72"/>
      <c r="D234" s="105">
        <f>SUM(D215:D233)</f>
        <v>584964.75</v>
      </c>
      <c r="E234" s="105">
        <f>SUM(E215:E233)</f>
        <v>121636.07999999999</v>
      </c>
    </row>
  </sheetData>
  <mergeCells count="1">
    <mergeCell ref="A10:E10"/>
  </mergeCells>
  <pageMargins left="0.7" right="0.47" top="0.75" bottom="0.75" header="0.32" footer="0.3"/>
  <pageSetup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0"/>
  <sheetViews>
    <sheetView topLeftCell="A136" workbookViewId="0">
      <selection activeCell="D182" sqref="D182"/>
    </sheetView>
  </sheetViews>
  <sheetFormatPr defaultRowHeight="15" x14ac:dyDescent="0.25"/>
  <cols>
    <col min="1" max="1" width="7.85546875" customWidth="1"/>
    <col min="2" max="2" width="25.28515625" customWidth="1"/>
    <col min="3" max="3" width="15.85546875" bestFit="1" customWidth="1"/>
    <col min="4" max="4" width="20" customWidth="1"/>
    <col min="5" max="5" width="21.7109375" customWidth="1"/>
    <col min="7" max="7" width="14.28515625" bestFit="1" customWidth="1"/>
    <col min="8" max="9" width="13.28515625" bestFit="1" customWidth="1"/>
  </cols>
  <sheetData>
    <row r="1" spans="1:12" x14ac:dyDescent="0.25">
      <c r="B1" s="8" t="s">
        <v>374</v>
      </c>
      <c r="G1" t="s">
        <v>216</v>
      </c>
    </row>
    <row r="3" spans="1:12" x14ac:dyDescent="0.25">
      <c r="A3" s="8" t="s">
        <v>388</v>
      </c>
    </row>
    <row r="5" spans="1:12" x14ac:dyDescent="0.25">
      <c r="A5" t="s">
        <v>376</v>
      </c>
    </row>
    <row r="6" spans="1:12" x14ac:dyDescent="0.25">
      <c r="A6" s="8" t="s">
        <v>81</v>
      </c>
    </row>
    <row r="8" spans="1:12" x14ac:dyDescent="0.25">
      <c r="A8" t="s">
        <v>82</v>
      </c>
    </row>
    <row r="9" spans="1:12" x14ac:dyDescent="0.25">
      <c r="A9" t="s">
        <v>375</v>
      </c>
    </row>
    <row r="10" spans="1:12" x14ac:dyDescent="0.25">
      <c r="A10" t="s">
        <v>84</v>
      </c>
    </row>
    <row r="11" spans="1:12" x14ac:dyDescent="0.25">
      <c r="A11" t="s">
        <v>85</v>
      </c>
    </row>
    <row r="12" spans="1:12" x14ac:dyDescent="0.25">
      <c r="A12" t="s">
        <v>214</v>
      </c>
    </row>
    <row r="13" spans="1:12" x14ac:dyDescent="0.25">
      <c r="A13" t="s">
        <v>215</v>
      </c>
    </row>
    <row r="14" spans="1:12" x14ac:dyDescent="0.25">
      <c r="A14" s="28" t="s">
        <v>86</v>
      </c>
      <c r="B14" s="3"/>
      <c r="C14" s="3"/>
      <c r="D14" s="3"/>
      <c r="E14" s="3"/>
    </row>
    <row r="15" spans="1:12" x14ac:dyDescent="0.25">
      <c r="A15" s="57"/>
      <c r="B15" s="32"/>
      <c r="C15" s="1" t="s">
        <v>396</v>
      </c>
      <c r="D15" s="1" t="s">
        <v>390</v>
      </c>
      <c r="E15" s="1" t="s">
        <v>389</v>
      </c>
      <c r="H15" s="24"/>
      <c r="I15" s="24"/>
      <c r="J15" s="24"/>
      <c r="K15" s="24"/>
      <c r="L15" s="24"/>
    </row>
    <row r="16" spans="1:12" x14ac:dyDescent="0.25">
      <c r="A16" s="57"/>
      <c r="B16" s="32"/>
      <c r="C16" s="1" t="s">
        <v>1</v>
      </c>
      <c r="D16" s="1" t="s">
        <v>1</v>
      </c>
      <c r="E16" s="1" t="s">
        <v>1</v>
      </c>
      <c r="H16" s="24"/>
      <c r="I16" s="24"/>
      <c r="J16" s="48"/>
      <c r="K16" s="48"/>
      <c r="L16" s="48"/>
    </row>
    <row r="17" spans="1:12" x14ac:dyDescent="0.25">
      <c r="A17" s="57" t="s">
        <v>87</v>
      </c>
      <c r="B17" s="32"/>
      <c r="C17" s="6">
        <v>3491351.4</v>
      </c>
      <c r="D17" s="6">
        <v>3849760.73</v>
      </c>
      <c r="E17" s="6">
        <v>2797353.72</v>
      </c>
      <c r="H17" s="24"/>
      <c r="I17" s="24"/>
      <c r="J17" s="24"/>
      <c r="K17" s="24"/>
      <c r="L17" s="24"/>
    </row>
    <row r="18" spans="1:12" x14ac:dyDescent="0.25">
      <c r="A18" s="57"/>
      <c r="B18" s="32"/>
      <c r="C18" s="3"/>
      <c r="D18" s="3"/>
      <c r="E18" s="3"/>
      <c r="H18" s="24"/>
      <c r="I18" s="24"/>
      <c r="J18" s="48"/>
      <c r="K18" s="24"/>
      <c r="L18" s="24"/>
    </row>
    <row r="19" spans="1:12" x14ac:dyDescent="0.25">
      <c r="A19" s="58" t="s">
        <v>88</v>
      </c>
      <c r="B19" s="56"/>
      <c r="C19" s="95">
        <f>SUM(C17:C18)</f>
        <v>3491351.4</v>
      </c>
      <c r="D19" s="106">
        <f t="shared" ref="D19" si="0">SUM(D17:D18)</f>
        <v>3849760.73</v>
      </c>
      <c r="E19" s="106">
        <f t="shared" ref="E19" si="1">SUM(E17:E18)</f>
        <v>2797353.72</v>
      </c>
      <c r="H19" s="24"/>
      <c r="I19" s="24"/>
      <c r="J19" s="24"/>
      <c r="K19" s="24"/>
      <c r="L19" s="24"/>
    </row>
    <row r="20" spans="1:12" x14ac:dyDescent="0.25">
      <c r="A20" s="58"/>
      <c r="B20" s="56"/>
      <c r="C20" s="22"/>
      <c r="D20" s="22"/>
      <c r="E20" s="22"/>
      <c r="H20" s="24"/>
      <c r="I20" s="24"/>
      <c r="J20" s="24"/>
      <c r="K20" s="24"/>
      <c r="L20" s="24"/>
    </row>
    <row r="21" spans="1:12" x14ac:dyDescent="0.25">
      <c r="A21" s="58" t="s">
        <v>89</v>
      </c>
      <c r="B21" s="32"/>
      <c r="C21" s="3"/>
      <c r="D21" s="3"/>
      <c r="E21" s="3"/>
    </row>
    <row r="22" spans="1:12" x14ac:dyDescent="0.25">
      <c r="A22" s="3" t="s">
        <v>397</v>
      </c>
      <c r="B22" s="3"/>
      <c r="C22" s="6">
        <v>92294.57</v>
      </c>
      <c r="D22" s="6">
        <v>53738.53</v>
      </c>
      <c r="E22" s="6">
        <v>0</v>
      </c>
    </row>
    <row r="23" spans="1:12" x14ac:dyDescent="0.25">
      <c r="A23" s="52" t="s">
        <v>224</v>
      </c>
      <c r="B23" s="3"/>
      <c r="C23" s="123">
        <v>111645.94</v>
      </c>
      <c r="D23" s="108">
        <v>33493.78</v>
      </c>
      <c r="E23" s="108">
        <v>164653.99</v>
      </c>
    </row>
    <row r="24" spans="1:12" x14ac:dyDescent="0.25">
      <c r="A24" s="1" t="s">
        <v>88</v>
      </c>
      <c r="B24" s="1"/>
      <c r="C24" s="22">
        <f>SUM(C22:C23)</f>
        <v>203940.51</v>
      </c>
      <c r="D24" s="107">
        <f>SUM(D22:D23)</f>
        <v>87232.31</v>
      </c>
      <c r="E24" s="107">
        <v>164653.99</v>
      </c>
    </row>
    <row r="25" spans="1:12" x14ac:dyDescent="0.25">
      <c r="A25" s="1" t="s">
        <v>95</v>
      </c>
      <c r="B25" s="1"/>
      <c r="C25" s="22">
        <f>(C19+C24)</f>
        <v>3695291.91</v>
      </c>
      <c r="D25" s="107">
        <f>(D19+D24)</f>
        <v>3936993.04</v>
      </c>
      <c r="E25" s="107">
        <f>(E19+E24)</f>
        <v>2962007.71</v>
      </c>
    </row>
    <row r="26" spans="1:12" x14ac:dyDescent="0.25">
      <c r="A26" s="62"/>
      <c r="B26" s="58"/>
      <c r="C26" s="22"/>
      <c r="D26" s="22"/>
      <c r="E26" s="22"/>
    </row>
    <row r="27" spans="1:12" x14ac:dyDescent="0.25">
      <c r="A27" s="1" t="s">
        <v>211</v>
      </c>
      <c r="B27" s="1"/>
      <c r="C27" s="22"/>
      <c r="D27" s="22"/>
      <c r="E27" s="22"/>
    </row>
    <row r="28" spans="1:12" x14ac:dyDescent="0.25">
      <c r="A28" s="3" t="s">
        <v>90</v>
      </c>
      <c r="B28" s="3"/>
      <c r="C28" s="6">
        <v>3298238.29</v>
      </c>
      <c r="D28" s="6">
        <v>1425399.91</v>
      </c>
      <c r="E28" s="6">
        <v>964987.2</v>
      </c>
    </row>
    <row r="29" spans="1:12" x14ac:dyDescent="0.25">
      <c r="A29" s="3" t="s">
        <v>174</v>
      </c>
      <c r="B29" s="3"/>
      <c r="C29" s="3"/>
      <c r="D29" s="53">
        <v>153834.4</v>
      </c>
      <c r="E29" s="53">
        <v>206844.39</v>
      </c>
    </row>
    <row r="30" spans="1:12" x14ac:dyDescent="0.25">
      <c r="A30" s="3" t="s">
        <v>93</v>
      </c>
      <c r="B30" s="3"/>
      <c r="C30" s="6">
        <v>300000</v>
      </c>
      <c r="D30" s="53">
        <v>368036.68</v>
      </c>
      <c r="E30" s="53">
        <v>684264.32</v>
      </c>
    </row>
    <row r="31" spans="1:12" x14ac:dyDescent="0.25">
      <c r="A31" s="92" t="s">
        <v>14</v>
      </c>
      <c r="B31" s="32"/>
      <c r="C31" s="95">
        <f>SUM(C28:C30)</f>
        <v>3598238.29</v>
      </c>
      <c r="D31" s="106">
        <f t="shared" ref="D31" si="2">SUM(D28:D30)</f>
        <v>1947270.9899999998</v>
      </c>
      <c r="E31" s="106">
        <f t="shared" ref="E31" si="3">SUM(E28:E30)</f>
        <v>1856095.9099999997</v>
      </c>
    </row>
    <row r="32" spans="1:12" x14ac:dyDescent="0.25">
      <c r="A32" s="92"/>
      <c r="B32" s="32"/>
      <c r="C32" s="22"/>
      <c r="D32" s="22"/>
      <c r="E32" s="22"/>
    </row>
    <row r="33" spans="1:8" x14ac:dyDescent="0.25">
      <c r="A33" s="28" t="s">
        <v>210</v>
      </c>
      <c r="B33" s="3"/>
      <c r="C33" s="3"/>
      <c r="D33" s="3"/>
      <c r="E33" s="3"/>
    </row>
    <row r="34" spans="1:8" x14ac:dyDescent="0.25">
      <c r="A34" s="57"/>
      <c r="B34" s="57"/>
      <c r="C34" s="3"/>
      <c r="D34" s="3"/>
      <c r="E34" s="3"/>
    </row>
    <row r="35" spans="1:8" x14ac:dyDescent="0.25">
      <c r="A35" s="93" t="s">
        <v>96</v>
      </c>
      <c r="B35" s="57"/>
      <c r="C35" s="3"/>
      <c r="D35" s="3"/>
      <c r="E35" s="3"/>
    </row>
    <row r="36" spans="1:8" x14ac:dyDescent="0.25">
      <c r="A36" s="3" t="s">
        <v>97</v>
      </c>
      <c r="B36" s="3"/>
      <c r="C36" s="53"/>
      <c r="D36" s="3" t="s">
        <v>92</v>
      </c>
      <c r="E36" s="3" t="s">
        <v>92</v>
      </c>
    </row>
    <row r="37" spans="1:8" x14ac:dyDescent="0.25">
      <c r="A37" s="3" t="s">
        <v>98</v>
      </c>
      <c r="B37" s="3"/>
      <c r="C37" s="6">
        <v>700800</v>
      </c>
      <c r="D37" s="6">
        <v>501771</v>
      </c>
      <c r="E37" s="6">
        <v>330853.25</v>
      </c>
    </row>
    <row r="38" spans="1:8" x14ac:dyDescent="0.25">
      <c r="A38" s="3" t="s">
        <v>99</v>
      </c>
      <c r="B38" s="3"/>
      <c r="C38" s="6"/>
      <c r="D38" s="6"/>
      <c r="E38" s="6">
        <v>17070</v>
      </c>
    </row>
    <row r="39" spans="1:8" x14ac:dyDescent="0.25">
      <c r="A39" s="3" t="s">
        <v>100</v>
      </c>
      <c r="B39" s="3"/>
      <c r="C39" s="6"/>
      <c r="D39" s="6"/>
      <c r="E39" s="6"/>
    </row>
    <row r="40" spans="1:8" x14ac:dyDescent="0.25">
      <c r="A40" s="62" t="s">
        <v>88</v>
      </c>
      <c r="B40" s="58"/>
      <c r="C40" s="95">
        <f>SUM(C36:C39)</f>
        <v>700800</v>
      </c>
      <c r="D40" s="106">
        <f t="shared" ref="D40" si="4">SUM(D36:D39)</f>
        <v>501771</v>
      </c>
      <c r="E40" s="106">
        <f t="shared" ref="E40" si="5">SUM(E36:E39)</f>
        <v>347923.25</v>
      </c>
    </row>
    <row r="41" spans="1:8" x14ac:dyDescent="0.25">
      <c r="A41" s="28" t="s">
        <v>101</v>
      </c>
      <c r="B41" s="3"/>
      <c r="C41" s="3"/>
      <c r="D41" s="3"/>
      <c r="E41" s="3"/>
    </row>
    <row r="42" spans="1:8" x14ac:dyDescent="0.25">
      <c r="A42" s="3" t="s">
        <v>102</v>
      </c>
      <c r="B42" s="3"/>
      <c r="C42" s="6">
        <v>120000</v>
      </c>
      <c r="D42" s="6">
        <v>80000</v>
      </c>
      <c r="E42" s="6">
        <v>130000</v>
      </c>
    </row>
    <row r="43" spans="1:8" x14ac:dyDescent="0.25">
      <c r="A43" s="3" t="s">
        <v>103</v>
      </c>
      <c r="B43" s="3"/>
      <c r="C43" s="124">
        <v>180000</v>
      </c>
      <c r="D43" s="6">
        <v>257265</v>
      </c>
      <c r="E43" s="6"/>
    </row>
    <row r="44" spans="1:8" x14ac:dyDescent="0.25">
      <c r="A44" s="3" t="s">
        <v>104</v>
      </c>
      <c r="B44" s="3"/>
      <c r="C44" s="124"/>
      <c r="D44" s="6"/>
      <c r="E44" s="6"/>
    </row>
    <row r="45" spans="1:8" x14ac:dyDescent="0.25">
      <c r="A45" s="3" t="s">
        <v>105</v>
      </c>
      <c r="B45" s="3"/>
      <c r="C45" s="124"/>
      <c r="D45" s="53"/>
      <c r="E45" s="53"/>
      <c r="H45" s="16"/>
    </row>
    <row r="46" spans="1:8" x14ac:dyDescent="0.25">
      <c r="A46" s="3" t="s">
        <v>106</v>
      </c>
      <c r="B46" s="3"/>
      <c r="C46" s="6">
        <v>40000</v>
      </c>
      <c r="D46" s="6"/>
      <c r="E46" s="6">
        <v>53686.97</v>
      </c>
    </row>
    <row r="47" spans="1:8" x14ac:dyDescent="0.25">
      <c r="A47" s="94" t="s">
        <v>225</v>
      </c>
      <c r="B47" s="3"/>
      <c r="C47" s="6">
        <v>20000</v>
      </c>
      <c r="D47" s="6">
        <v>119727.56</v>
      </c>
      <c r="E47" s="6" t="s">
        <v>318</v>
      </c>
    </row>
    <row r="48" spans="1:8" x14ac:dyDescent="0.25">
      <c r="A48" s="1" t="s">
        <v>107</v>
      </c>
      <c r="B48" s="1"/>
      <c r="C48" s="95">
        <f>SUM(C42:C47)</f>
        <v>360000</v>
      </c>
      <c r="D48" s="106">
        <f>SUM(D42:D47)</f>
        <v>456992.56</v>
      </c>
      <c r="E48" s="106">
        <f>SUM(E42:E47)</f>
        <v>183686.97</v>
      </c>
    </row>
    <row r="49" spans="1:8" x14ac:dyDescent="0.25">
      <c r="A49" s="93" t="s">
        <v>111</v>
      </c>
      <c r="B49" s="32"/>
      <c r="C49" s="3"/>
      <c r="D49" s="3"/>
      <c r="E49" s="3"/>
    </row>
    <row r="50" spans="1:8" x14ac:dyDescent="0.25">
      <c r="A50" s="3" t="s">
        <v>112</v>
      </c>
      <c r="B50" s="3"/>
      <c r="C50" s="6">
        <v>150000</v>
      </c>
      <c r="D50" s="6">
        <v>174985</v>
      </c>
      <c r="E50" s="6">
        <v>162340</v>
      </c>
      <c r="H50" t="s">
        <v>309</v>
      </c>
    </row>
    <row r="51" spans="1:8" x14ac:dyDescent="0.25">
      <c r="A51" s="3" t="s">
        <v>113</v>
      </c>
      <c r="B51" s="3"/>
      <c r="C51" s="6">
        <v>1000</v>
      </c>
      <c r="D51" s="9">
        <v>249.45</v>
      </c>
      <c r="E51" s="9"/>
    </row>
    <row r="52" spans="1:8" x14ac:dyDescent="0.25">
      <c r="A52" s="3" t="s">
        <v>114</v>
      </c>
      <c r="B52" s="3"/>
      <c r="C52" s="6">
        <v>6000</v>
      </c>
      <c r="D52" s="9">
        <v>2099</v>
      </c>
      <c r="E52" s="9">
        <v>5150</v>
      </c>
    </row>
    <row r="53" spans="1:8" ht="12" customHeight="1" x14ac:dyDescent="0.25">
      <c r="A53" s="3" t="s">
        <v>115</v>
      </c>
      <c r="B53" s="3"/>
      <c r="C53" s="6">
        <v>20000</v>
      </c>
      <c r="D53" s="6">
        <v>8200</v>
      </c>
      <c r="E53" s="6">
        <v>21500</v>
      </c>
    </row>
    <row r="54" spans="1:8" x14ac:dyDescent="0.25">
      <c r="A54" s="3" t="s">
        <v>116</v>
      </c>
      <c r="B54" s="3"/>
      <c r="C54" s="6">
        <v>34000</v>
      </c>
      <c r="D54" s="6">
        <v>27410</v>
      </c>
      <c r="E54" s="6">
        <v>25190</v>
      </c>
    </row>
    <row r="55" spans="1:8" x14ac:dyDescent="0.25">
      <c r="A55" s="3" t="s">
        <v>117</v>
      </c>
      <c r="B55" s="3"/>
      <c r="C55" s="9">
        <v>80386</v>
      </c>
      <c r="D55" s="9">
        <v>47935</v>
      </c>
      <c r="E55" s="9">
        <v>72839.149999999994</v>
      </c>
    </row>
    <row r="56" spans="1:8" x14ac:dyDescent="0.25">
      <c r="A56" s="29" t="s">
        <v>118</v>
      </c>
      <c r="B56" s="3"/>
      <c r="C56" s="9">
        <v>200</v>
      </c>
      <c r="D56" s="9">
        <v>610</v>
      </c>
      <c r="E56" s="9">
        <v>81</v>
      </c>
    </row>
    <row r="57" spans="1:8" x14ac:dyDescent="0.25">
      <c r="A57" s="3" t="s">
        <v>308</v>
      </c>
      <c r="B57" s="3"/>
      <c r="C57" s="6"/>
      <c r="D57" s="6"/>
      <c r="E57" s="6"/>
    </row>
    <row r="58" spans="1:8" x14ac:dyDescent="0.25">
      <c r="A58" s="3" t="s">
        <v>120</v>
      </c>
      <c r="B58" s="3"/>
      <c r="C58" s="6">
        <v>12000</v>
      </c>
      <c r="D58" s="6">
        <v>130</v>
      </c>
      <c r="E58" s="6">
        <v>12632</v>
      </c>
    </row>
    <row r="59" spans="1:8" x14ac:dyDescent="0.25">
      <c r="A59" s="3" t="s">
        <v>121</v>
      </c>
      <c r="B59" s="3"/>
      <c r="C59" s="6">
        <v>70000</v>
      </c>
      <c r="D59" s="9">
        <v>23200</v>
      </c>
      <c r="E59" s="9">
        <v>8300</v>
      </c>
    </row>
    <row r="60" spans="1:8" x14ac:dyDescent="0.25">
      <c r="A60" s="29" t="s">
        <v>226</v>
      </c>
      <c r="B60" s="3"/>
      <c r="C60" s="6">
        <v>15000</v>
      </c>
      <c r="D60" s="53">
        <v>50</v>
      </c>
      <c r="E60" s="53">
        <v>32905</v>
      </c>
    </row>
    <row r="61" spans="1:8" x14ac:dyDescent="0.25">
      <c r="A61" s="29" t="s">
        <v>227</v>
      </c>
      <c r="B61" s="3"/>
      <c r="C61" s="6"/>
      <c r="D61" s="3"/>
      <c r="E61" s="3"/>
    </row>
    <row r="62" spans="1:8" x14ac:dyDescent="0.25">
      <c r="A62" s="3" t="s">
        <v>321</v>
      </c>
      <c r="B62" s="3"/>
      <c r="C62" s="53">
        <v>140000</v>
      </c>
      <c r="D62" s="53">
        <v>2515</v>
      </c>
      <c r="E62" s="53">
        <v>16326</v>
      </c>
    </row>
    <row r="63" spans="1:8" x14ac:dyDescent="0.25">
      <c r="A63" s="3"/>
      <c r="B63" s="3" t="s">
        <v>322</v>
      </c>
      <c r="C63" s="53">
        <v>15000</v>
      </c>
      <c r="D63" s="53">
        <v>50752</v>
      </c>
      <c r="E63" s="53">
        <v>16582</v>
      </c>
    </row>
    <row r="64" spans="1:8" x14ac:dyDescent="0.25">
      <c r="A64" s="3"/>
      <c r="B64" s="3" t="s">
        <v>323</v>
      </c>
      <c r="C64" s="53">
        <v>10000</v>
      </c>
      <c r="D64" s="53">
        <v>14865</v>
      </c>
      <c r="E64" s="53">
        <v>17411</v>
      </c>
    </row>
    <row r="65" spans="1:5" x14ac:dyDescent="0.25">
      <c r="A65" s="3"/>
      <c r="B65" s="3" t="s">
        <v>325</v>
      </c>
      <c r="C65" s="53">
        <v>2000</v>
      </c>
      <c r="D65" s="53"/>
      <c r="E65" s="53"/>
    </row>
    <row r="66" spans="1:5" x14ac:dyDescent="0.25">
      <c r="A66" s="3"/>
      <c r="B66" s="3" t="s">
        <v>326</v>
      </c>
      <c r="C66" s="53">
        <v>20000</v>
      </c>
      <c r="D66" s="53">
        <v>4078</v>
      </c>
      <c r="E66" s="53">
        <v>12678.81</v>
      </c>
    </row>
    <row r="67" spans="1:5" x14ac:dyDescent="0.25">
      <c r="A67" s="3"/>
      <c r="B67" s="3" t="s">
        <v>327</v>
      </c>
      <c r="C67" s="53"/>
      <c r="D67" s="53"/>
      <c r="E67" s="53">
        <v>4000</v>
      </c>
    </row>
    <row r="68" spans="1:5" x14ac:dyDescent="0.25">
      <c r="A68" s="3"/>
      <c r="B68" s="3" t="s">
        <v>328</v>
      </c>
      <c r="C68" s="53"/>
      <c r="D68" s="3"/>
      <c r="E68" s="3"/>
    </row>
    <row r="69" spans="1:5" x14ac:dyDescent="0.25">
      <c r="A69" s="3"/>
      <c r="B69" s="3" t="s">
        <v>329</v>
      </c>
      <c r="C69" s="53">
        <v>4000</v>
      </c>
      <c r="D69" s="53">
        <v>1010</v>
      </c>
      <c r="E69" s="53">
        <v>3637</v>
      </c>
    </row>
    <row r="70" spans="1:5" x14ac:dyDescent="0.25">
      <c r="A70" s="1" t="s">
        <v>107</v>
      </c>
      <c r="B70" s="1"/>
      <c r="C70" s="95">
        <f>SUM(C50:C69)</f>
        <v>579586</v>
      </c>
      <c r="D70" s="106">
        <f>SUM(D50:D69)</f>
        <v>358088.45</v>
      </c>
      <c r="E70" s="106">
        <f>SUM(E50:E69)</f>
        <v>411571.96</v>
      </c>
    </row>
    <row r="71" spans="1:5" x14ac:dyDescent="0.25">
      <c r="A71" s="28" t="s">
        <v>122</v>
      </c>
      <c r="B71" s="3"/>
      <c r="C71" s="3"/>
      <c r="D71" s="3"/>
      <c r="E71" s="3"/>
    </row>
    <row r="72" spans="1:5" x14ac:dyDescent="0.25">
      <c r="A72" s="3" t="s">
        <v>123</v>
      </c>
      <c r="B72" s="3"/>
      <c r="C72" s="9">
        <v>10000</v>
      </c>
      <c r="D72" s="9"/>
      <c r="E72" s="9">
        <v>0</v>
      </c>
    </row>
    <row r="73" spans="1:5" x14ac:dyDescent="0.25">
      <c r="A73" s="3" t="s">
        <v>124</v>
      </c>
      <c r="B73" s="3"/>
      <c r="C73" s="9"/>
      <c r="D73" s="30"/>
      <c r="E73" s="30"/>
    </row>
    <row r="74" spans="1:5" x14ac:dyDescent="0.25">
      <c r="A74" s="3" t="s">
        <v>125</v>
      </c>
      <c r="B74" s="3"/>
      <c r="C74" s="9">
        <v>10000</v>
      </c>
      <c r="D74" s="9">
        <v>51280</v>
      </c>
      <c r="E74" s="9"/>
    </row>
    <row r="75" spans="1:5" x14ac:dyDescent="0.25">
      <c r="A75" s="3" t="s">
        <v>126</v>
      </c>
      <c r="B75" s="3"/>
      <c r="C75" s="9"/>
      <c r="D75" s="9"/>
      <c r="E75" s="9"/>
    </row>
    <row r="76" spans="1:5" x14ac:dyDescent="0.25">
      <c r="A76" s="3" t="s">
        <v>127</v>
      </c>
      <c r="B76" s="3"/>
      <c r="C76" s="9"/>
      <c r="D76" s="9"/>
      <c r="E76" s="9"/>
    </row>
    <row r="77" spans="1:5" x14ac:dyDescent="0.25">
      <c r="A77" s="3" t="s">
        <v>128</v>
      </c>
      <c r="B77" s="3"/>
      <c r="C77" s="9"/>
      <c r="D77" s="9"/>
      <c r="E77" s="9"/>
    </row>
    <row r="78" spans="1:5" x14ac:dyDescent="0.25">
      <c r="A78" s="3"/>
      <c r="B78" s="3" t="s">
        <v>330</v>
      </c>
      <c r="C78" s="53"/>
      <c r="D78" s="53"/>
      <c r="E78" s="53">
        <v>23458</v>
      </c>
    </row>
    <row r="79" spans="1:5" x14ac:dyDescent="0.25">
      <c r="A79" s="3"/>
      <c r="B79" s="3" t="s">
        <v>331</v>
      </c>
      <c r="C79" s="53">
        <v>3000</v>
      </c>
      <c r="D79" s="53">
        <v>25399</v>
      </c>
      <c r="E79" s="53">
        <v>1000</v>
      </c>
    </row>
    <row r="80" spans="1:5" ht="17.25" x14ac:dyDescent="0.4">
      <c r="A80" s="10" t="s">
        <v>129</v>
      </c>
      <c r="B80" s="10"/>
      <c r="C80" s="96">
        <f>SUM(C72:C79)</f>
        <v>23000</v>
      </c>
      <c r="D80" s="146">
        <f>SUM(D72:D79)</f>
        <v>76679</v>
      </c>
      <c r="E80" s="146">
        <f>SUM(E78:E79)</f>
        <v>24458</v>
      </c>
    </row>
    <row r="81" spans="1:5" x14ac:dyDescent="0.25">
      <c r="A81" s="31" t="s">
        <v>130</v>
      </c>
      <c r="B81" s="32"/>
      <c r="C81" s="3"/>
      <c r="D81" s="3"/>
      <c r="E81" s="3"/>
    </row>
    <row r="82" spans="1:5" x14ac:dyDescent="0.25">
      <c r="A82" s="3" t="s">
        <v>131</v>
      </c>
      <c r="B82" s="3"/>
      <c r="C82" s="9"/>
      <c r="D82" s="9"/>
      <c r="E82" s="9"/>
    </row>
    <row r="83" spans="1:5" x14ac:dyDescent="0.25">
      <c r="A83" s="3" t="s">
        <v>398</v>
      </c>
      <c r="B83" s="3"/>
      <c r="C83" s="9">
        <v>5000</v>
      </c>
      <c r="D83" s="9"/>
      <c r="E83" s="9"/>
    </row>
    <row r="84" spans="1:5" x14ac:dyDescent="0.25">
      <c r="A84" s="3" t="s">
        <v>133</v>
      </c>
      <c r="B84" s="3"/>
      <c r="C84" s="9"/>
      <c r="D84" s="9"/>
      <c r="E84" s="9"/>
    </row>
    <row r="85" spans="1:5" x14ac:dyDescent="0.25">
      <c r="A85" s="3" t="s">
        <v>395</v>
      </c>
      <c r="B85" s="3"/>
      <c r="C85" s="9">
        <v>15000</v>
      </c>
      <c r="D85" s="9">
        <v>12440</v>
      </c>
      <c r="E85" s="9"/>
    </row>
    <row r="86" spans="1:5" x14ac:dyDescent="0.25">
      <c r="A86" s="3" t="s">
        <v>342</v>
      </c>
      <c r="B86" s="3"/>
      <c r="C86" s="9">
        <v>20000</v>
      </c>
      <c r="D86" s="9">
        <v>8314</v>
      </c>
      <c r="E86" s="9">
        <v>15852</v>
      </c>
    </row>
    <row r="87" spans="1:5" x14ac:dyDescent="0.25">
      <c r="A87" s="3" t="s">
        <v>136</v>
      </c>
      <c r="B87" s="3"/>
      <c r="C87" s="9">
        <v>3000</v>
      </c>
      <c r="D87" s="9">
        <v>449</v>
      </c>
      <c r="E87" s="9">
        <v>2140</v>
      </c>
    </row>
    <row r="88" spans="1:5" x14ac:dyDescent="0.25">
      <c r="A88" s="3" t="s">
        <v>137</v>
      </c>
      <c r="B88" s="3"/>
      <c r="C88" s="9">
        <v>20000</v>
      </c>
      <c r="D88" s="9">
        <v>5595</v>
      </c>
      <c r="E88" s="9">
        <v>15004.16</v>
      </c>
    </row>
    <row r="89" spans="1:5" x14ac:dyDescent="0.25">
      <c r="A89" s="3" t="s">
        <v>138</v>
      </c>
      <c r="B89" s="3"/>
      <c r="C89" s="9">
        <v>2000</v>
      </c>
      <c r="D89" s="9">
        <v>755</v>
      </c>
      <c r="E89" s="9">
        <v>1393</v>
      </c>
    </row>
    <row r="90" spans="1:5" x14ac:dyDescent="0.25">
      <c r="A90" s="3" t="s">
        <v>139</v>
      </c>
      <c r="B90" s="3"/>
      <c r="C90" s="9"/>
      <c r="D90" s="9"/>
      <c r="E90" s="9">
        <v>280</v>
      </c>
    </row>
    <row r="91" spans="1:5" x14ac:dyDescent="0.25">
      <c r="A91" s="3" t="s">
        <v>140</v>
      </c>
      <c r="B91" s="3"/>
      <c r="C91" s="9"/>
      <c r="D91" s="9"/>
      <c r="E91" s="9"/>
    </row>
    <row r="92" spans="1:5" x14ac:dyDescent="0.25">
      <c r="A92" s="3" t="s">
        <v>141</v>
      </c>
      <c r="B92" s="3"/>
      <c r="C92" s="9">
        <v>20000</v>
      </c>
      <c r="D92" s="9">
        <v>25164</v>
      </c>
      <c r="E92" s="9">
        <v>20903</v>
      </c>
    </row>
    <row r="93" spans="1:5" x14ac:dyDescent="0.25">
      <c r="A93" s="3" t="s">
        <v>394</v>
      </c>
      <c r="B93" s="3"/>
      <c r="C93" s="9">
        <v>10000</v>
      </c>
      <c r="D93" s="9">
        <v>1770</v>
      </c>
      <c r="E93" s="9"/>
    </row>
    <row r="94" spans="1:5" x14ac:dyDescent="0.25">
      <c r="A94" s="3" t="s">
        <v>143</v>
      </c>
      <c r="B94" s="3"/>
      <c r="C94" s="9">
        <v>5000</v>
      </c>
      <c r="D94" s="109">
        <v>9000</v>
      </c>
      <c r="E94" s="109">
        <v>4045</v>
      </c>
    </row>
    <row r="95" spans="1:5" x14ac:dyDescent="0.25">
      <c r="A95" s="3" t="s">
        <v>144</v>
      </c>
      <c r="B95" s="3"/>
      <c r="C95" s="9">
        <v>0</v>
      </c>
      <c r="D95" s="9"/>
      <c r="E95" s="9"/>
    </row>
    <row r="96" spans="1:5" x14ac:dyDescent="0.25">
      <c r="A96" s="3" t="s">
        <v>145</v>
      </c>
      <c r="B96" s="3"/>
      <c r="C96" s="9">
        <v>40000</v>
      </c>
      <c r="D96" s="109">
        <v>46569</v>
      </c>
      <c r="E96" s="109">
        <v>17742</v>
      </c>
    </row>
    <row r="97" spans="1:12" x14ac:dyDescent="0.25">
      <c r="A97" s="3" t="s">
        <v>146</v>
      </c>
      <c r="B97" s="3"/>
      <c r="C97" s="9">
        <v>15000</v>
      </c>
      <c r="D97" s="109">
        <v>23560</v>
      </c>
      <c r="E97" s="109">
        <v>7548</v>
      </c>
    </row>
    <row r="98" spans="1:12" x14ac:dyDescent="0.25">
      <c r="A98" s="3" t="s">
        <v>147</v>
      </c>
      <c r="B98" s="3"/>
      <c r="C98" s="9">
        <v>6000</v>
      </c>
      <c r="D98" s="109">
        <v>7079</v>
      </c>
      <c r="E98" s="109">
        <v>5920</v>
      </c>
    </row>
    <row r="99" spans="1:12" x14ac:dyDescent="0.25">
      <c r="A99" s="3" t="s">
        <v>148</v>
      </c>
      <c r="B99" s="3"/>
      <c r="C99" s="9">
        <v>6000</v>
      </c>
      <c r="D99" s="109">
        <v>1767</v>
      </c>
      <c r="E99" s="109">
        <v>310</v>
      </c>
      <c r="F99" s="122"/>
    </row>
    <row r="100" spans="1:12" x14ac:dyDescent="0.25">
      <c r="A100" s="3" t="s">
        <v>149</v>
      </c>
      <c r="B100" s="3"/>
      <c r="C100" s="9">
        <v>100000</v>
      </c>
      <c r="D100" s="109">
        <v>126278</v>
      </c>
      <c r="E100" s="109">
        <v>66882</v>
      </c>
    </row>
    <row r="101" spans="1:12" x14ac:dyDescent="0.25">
      <c r="A101" s="3" t="s">
        <v>150</v>
      </c>
      <c r="B101" s="3"/>
      <c r="C101" s="9">
        <v>80000</v>
      </c>
      <c r="D101" s="109">
        <v>238655</v>
      </c>
      <c r="E101" s="109">
        <v>85753</v>
      </c>
    </row>
    <row r="102" spans="1:12" x14ac:dyDescent="0.25">
      <c r="A102" s="3" t="s">
        <v>151</v>
      </c>
      <c r="B102" s="3"/>
      <c r="C102" s="9"/>
      <c r="D102" s="9"/>
      <c r="E102" s="9"/>
    </row>
    <row r="103" spans="1:12" x14ac:dyDescent="0.25">
      <c r="A103" s="3" t="s">
        <v>152</v>
      </c>
      <c r="B103" s="3"/>
      <c r="C103" s="9">
        <v>2500</v>
      </c>
      <c r="D103" s="109">
        <v>2351</v>
      </c>
      <c r="E103" s="109">
        <v>800</v>
      </c>
      <c r="L103" s="54"/>
    </row>
    <row r="104" spans="1:12" x14ac:dyDescent="0.25">
      <c r="A104" s="3" t="s">
        <v>153</v>
      </c>
      <c r="B104" s="3"/>
      <c r="C104" s="9">
        <v>5000</v>
      </c>
      <c r="D104" s="109">
        <v>6950</v>
      </c>
      <c r="E104" s="109">
        <v>4444</v>
      </c>
    </row>
    <row r="105" spans="1:12" x14ac:dyDescent="0.25">
      <c r="A105" s="3" t="s">
        <v>154</v>
      </c>
      <c r="B105" s="3"/>
      <c r="C105" s="9">
        <v>6000</v>
      </c>
      <c r="D105" s="109">
        <v>7415</v>
      </c>
      <c r="E105" s="109">
        <v>3254</v>
      </c>
    </row>
    <row r="106" spans="1:12" x14ac:dyDescent="0.25">
      <c r="A106" s="3" t="s">
        <v>393</v>
      </c>
      <c r="B106" s="3"/>
      <c r="C106" s="9">
        <v>20000</v>
      </c>
      <c r="D106" s="9">
        <v>10000</v>
      </c>
      <c r="E106" s="9"/>
    </row>
    <row r="107" spans="1:12" x14ac:dyDescent="0.25">
      <c r="A107" s="29" t="s">
        <v>228</v>
      </c>
      <c r="B107" s="3"/>
      <c r="C107" s="9">
        <v>25000</v>
      </c>
      <c r="D107" s="109">
        <v>60600</v>
      </c>
      <c r="E107" s="109">
        <v>16720</v>
      </c>
    </row>
    <row r="108" spans="1:12" x14ac:dyDescent="0.25">
      <c r="A108" s="29" t="s">
        <v>229</v>
      </c>
      <c r="B108" s="3"/>
      <c r="C108" s="9">
        <v>35000</v>
      </c>
      <c r="D108" s="109"/>
      <c r="E108" s="109">
        <v>34700</v>
      </c>
    </row>
    <row r="109" spans="1:12" x14ac:dyDescent="0.25">
      <c r="A109" s="3"/>
      <c r="B109" s="3" t="s">
        <v>335</v>
      </c>
      <c r="C109" s="53">
        <v>8000</v>
      </c>
      <c r="D109" s="53">
        <v>6630</v>
      </c>
      <c r="E109" s="53"/>
    </row>
    <row r="110" spans="1:12" x14ac:dyDescent="0.25">
      <c r="A110" s="3"/>
      <c r="B110" s="3" t="s">
        <v>391</v>
      </c>
      <c r="C110" s="53">
        <v>2000</v>
      </c>
      <c r="D110" s="53">
        <v>30</v>
      </c>
      <c r="E110" s="53"/>
    </row>
    <row r="111" spans="1:12" x14ac:dyDescent="0.25">
      <c r="A111" s="3"/>
      <c r="B111" s="3" t="s">
        <v>336</v>
      </c>
      <c r="C111" s="53">
        <v>6000</v>
      </c>
      <c r="D111" s="148">
        <v>900</v>
      </c>
      <c r="E111" s="148">
        <v>4420</v>
      </c>
    </row>
    <row r="112" spans="1:12" x14ac:dyDescent="0.25">
      <c r="A112" s="3"/>
      <c r="B112" s="3" t="s">
        <v>337</v>
      </c>
      <c r="C112" s="53"/>
      <c r="D112" s="148">
        <v>165000</v>
      </c>
      <c r="E112" s="148">
        <v>34201.81</v>
      </c>
    </row>
    <row r="113" spans="1:5" x14ac:dyDescent="0.25">
      <c r="A113" s="3" t="s">
        <v>338</v>
      </c>
      <c r="B113" s="3"/>
      <c r="C113" s="53"/>
      <c r="D113" s="148"/>
      <c r="E113" s="148">
        <v>137111</v>
      </c>
    </row>
    <row r="114" spans="1:5" x14ac:dyDescent="0.25">
      <c r="A114" s="3"/>
      <c r="B114" s="3" t="s">
        <v>339</v>
      </c>
      <c r="C114" s="53"/>
      <c r="D114" s="53"/>
      <c r="E114" s="53">
        <v>66050</v>
      </c>
    </row>
    <row r="115" spans="1:5" x14ac:dyDescent="0.25">
      <c r="A115" s="3"/>
      <c r="B115" s="3" t="s">
        <v>340</v>
      </c>
      <c r="C115" s="53">
        <v>60000</v>
      </c>
      <c r="D115" s="53">
        <v>8960</v>
      </c>
      <c r="E115" s="53">
        <v>16745</v>
      </c>
    </row>
    <row r="116" spans="1:5" x14ac:dyDescent="0.25">
      <c r="A116" s="3"/>
      <c r="B116" s="3" t="s">
        <v>341</v>
      </c>
      <c r="C116" s="53">
        <v>3000</v>
      </c>
      <c r="D116" s="53">
        <v>500</v>
      </c>
      <c r="E116" s="53">
        <v>650</v>
      </c>
    </row>
    <row r="117" spans="1:5" x14ac:dyDescent="0.25">
      <c r="A117" s="3"/>
      <c r="B117" s="3" t="s">
        <v>343</v>
      </c>
      <c r="C117" s="53">
        <v>8000</v>
      </c>
      <c r="D117" s="53">
        <v>1475</v>
      </c>
      <c r="E117" s="53">
        <v>0</v>
      </c>
    </row>
    <row r="118" spans="1:5" x14ac:dyDescent="0.25">
      <c r="A118" s="3"/>
      <c r="B118" s="3" t="s">
        <v>392</v>
      </c>
      <c r="C118" s="53">
        <v>15000</v>
      </c>
      <c r="D118" s="53">
        <v>8200</v>
      </c>
      <c r="E118" s="53"/>
    </row>
    <row r="119" spans="1:5" ht="17.25" x14ac:dyDescent="0.4">
      <c r="A119" s="1" t="s">
        <v>88</v>
      </c>
      <c r="B119" s="1"/>
      <c r="C119" s="96">
        <f>SUM(C82:C118)</f>
        <v>542500</v>
      </c>
      <c r="D119" s="97">
        <f>SUM(D82:D118)</f>
        <v>786406</v>
      </c>
      <c r="E119" s="97">
        <f>SUM(E82:E118)</f>
        <v>562867.97</v>
      </c>
    </row>
    <row r="120" spans="1:5" x14ac:dyDescent="0.25">
      <c r="A120" s="28" t="s">
        <v>158</v>
      </c>
      <c r="B120" s="3"/>
      <c r="C120" s="3"/>
      <c r="D120" s="3"/>
      <c r="E120" s="3"/>
    </row>
    <row r="121" spans="1:5" x14ac:dyDescent="0.25">
      <c r="A121" s="3" t="s">
        <v>159</v>
      </c>
      <c r="B121" s="3"/>
      <c r="C121" s="6"/>
      <c r="D121" s="53"/>
      <c r="E121" s="53"/>
    </row>
    <row r="122" spans="1:5" x14ac:dyDescent="0.25">
      <c r="A122" s="3" t="s">
        <v>160</v>
      </c>
      <c r="B122" s="3"/>
      <c r="C122" s="6"/>
      <c r="D122" s="6"/>
      <c r="E122" s="6"/>
    </row>
    <row r="123" spans="1:5" x14ac:dyDescent="0.25">
      <c r="A123" s="55" t="s">
        <v>372</v>
      </c>
      <c r="B123" s="3"/>
      <c r="C123" s="6">
        <v>300000</v>
      </c>
      <c r="D123" s="6">
        <v>110500</v>
      </c>
      <c r="E123" s="6">
        <v>51500</v>
      </c>
    </row>
    <row r="124" spans="1:5" x14ac:dyDescent="0.25">
      <c r="A124" s="3" t="s">
        <v>162</v>
      </c>
      <c r="B124" s="3"/>
      <c r="C124" s="6"/>
      <c r="D124" s="6"/>
      <c r="E124" s="6"/>
    </row>
    <row r="125" spans="1:5" x14ac:dyDescent="0.25">
      <c r="A125" s="3"/>
      <c r="B125" s="3" t="s">
        <v>334</v>
      </c>
      <c r="C125" s="53">
        <v>50000</v>
      </c>
      <c r="D125" s="53">
        <v>18210</v>
      </c>
      <c r="E125" s="53">
        <v>3100</v>
      </c>
    </row>
    <row r="126" spans="1:5" x14ac:dyDescent="0.25">
      <c r="A126" s="3"/>
      <c r="B126" s="3" t="s">
        <v>373</v>
      </c>
      <c r="C126" s="53"/>
      <c r="D126" s="53"/>
      <c r="E126" s="53"/>
    </row>
    <row r="127" spans="1:5" x14ac:dyDescent="0.25">
      <c r="A127" s="1" t="s">
        <v>88</v>
      </c>
      <c r="B127" s="1"/>
      <c r="C127" s="95">
        <f>SUM(C121:C126)</f>
        <v>350000</v>
      </c>
      <c r="D127" s="106">
        <f>SUM(D123:D126)</f>
        <v>128710</v>
      </c>
      <c r="E127" s="106">
        <f>SUM(E123:E126)</f>
        <v>54600</v>
      </c>
    </row>
    <row r="128" spans="1:5" x14ac:dyDescent="0.25">
      <c r="A128" s="93" t="s">
        <v>163</v>
      </c>
      <c r="B128" s="57"/>
      <c r="C128" s="3"/>
      <c r="D128" s="3"/>
      <c r="E128" s="3"/>
    </row>
    <row r="129" spans="1:5" x14ac:dyDescent="0.25">
      <c r="A129" s="57" t="s">
        <v>164</v>
      </c>
      <c r="B129" s="57"/>
      <c r="C129" s="6"/>
      <c r="D129" s="6"/>
      <c r="E129" s="6"/>
    </row>
    <row r="130" spans="1:5" x14ac:dyDescent="0.25">
      <c r="A130" s="58" t="s">
        <v>88</v>
      </c>
      <c r="B130" s="58"/>
      <c r="C130" s="95">
        <f>SUM(C129)</f>
        <v>0</v>
      </c>
      <c r="D130" s="95">
        <f t="shared" ref="D130" si="6">SUM(D129)</f>
        <v>0</v>
      </c>
      <c r="E130" s="95">
        <f t="shared" ref="E130" si="7">SUM(E129)</f>
        <v>0</v>
      </c>
    </row>
    <row r="131" spans="1:5" x14ac:dyDescent="0.25">
      <c r="A131" s="58" t="s">
        <v>43</v>
      </c>
      <c r="B131" s="57"/>
      <c r="C131" s="3"/>
      <c r="D131" s="3"/>
      <c r="E131" s="3"/>
    </row>
    <row r="132" spans="1:5" x14ac:dyDescent="0.25">
      <c r="A132" s="57" t="s">
        <v>165</v>
      </c>
      <c r="B132" s="57"/>
      <c r="C132" s="6">
        <v>8000</v>
      </c>
      <c r="D132" s="3">
        <v>85</v>
      </c>
      <c r="E132" s="3">
        <v>463.06</v>
      </c>
    </row>
    <row r="133" spans="1:5" x14ac:dyDescent="0.25">
      <c r="A133" s="3"/>
      <c r="B133" s="3" t="s">
        <v>332</v>
      </c>
      <c r="C133" s="53"/>
      <c r="D133" s="3">
        <v>12440</v>
      </c>
      <c r="E133" s="3"/>
    </row>
    <row r="134" spans="1:5" x14ac:dyDescent="0.25">
      <c r="A134" s="3"/>
      <c r="B134" s="3" t="s">
        <v>333</v>
      </c>
      <c r="C134" s="53"/>
      <c r="D134" s="3"/>
      <c r="E134" s="3"/>
    </row>
    <row r="135" spans="1:5" x14ac:dyDescent="0.25">
      <c r="A135" s="28"/>
      <c r="B135" s="3"/>
      <c r="C135" s="33"/>
      <c r="D135" s="33"/>
      <c r="E135" s="33"/>
    </row>
    <row r="136" spans="1:5" x14ac:dyDescent="0.25">
      <c r="A136" s="58" t="s">
        <v>166</v>
      </c>
      <c r="B136" s="57"/>
      <c r="C136" s="37">
        <f>SUM(C132:C135)</f>
        <v>8000</v>
      </c>
      <c r="D136" s="109">
        <f>SUM(D132)</f>
        <v>85</v>
      </c>
      <c r="E136" s="109">
        <f>SUM(E132)</f>
        <v>463.06</v>
      </c>
    </row>
    <row r="137" spans="1:5" x14ac:dyDescent="0.25">
      <c r="A137" s="28" t="s">
        <v>167</v>
      </c>
      <c r="B137" s="61"/>
      <c r="C137" s="33">
        <f>(C136+C127+C119+C80+C70+C48+C40)</f>
        <v>2563886</v>
      </c>
      <c r="D137" s="33">
        <f>(D136+D127+D119+D80+D70+D48+D40)</f>
        <v>2308732.0099999998</v>
      </c>
      <c r="E137" s="33">
        <v>1585571.21</v>
      </c>
    </row>
    <row r="143" spans="1:5" x14ac:dyDescent="0.25">
      <c r="A143" s="8" t="s">
        <v>168</v>
      </c>
      <c r="B143" s="8"/>
    </row>
    <row r="144" spans="1:5" x14ac:dyDescent="0.25">
      <c r="A144" s="58"/>
      <c r="B144" s="58"/>
      <c r="C144" s="13" t="s">
        <v>319</v>
      </c>
      <c r="D144" s="13" t="s">
        <v>390</v>
      </c>
      <c r="E144" s="13" t="s">
        <v>389</v>
      </c>
    </row>
    <row r="145" spans="1:9" x14ac:dyDescent="0.25">
      <c r="A145" s="58"/>
      <c r="B145" s="58"/>
      <c r="C145" s="13" t="s">
        <v>1</v>
      </c>
      <c r="D145" s="13" t="s">
        <v>1</v>
      </c>
      <c r="E145" s="13" t="s">
        <v>1</v>
      </c>
    </row>
    <row r="146" spans="1:9" x14ac:dyDescent="0.25">
      <c r="A146" s="58"/>
      <c r="B146" s="58"/>
      <c r="C146" s="13"/>
      <c r="D146" s="13"/>
      <c r="E146" s="13"/>
    </row>
    <row r="147" spans="1:9" x14ac:dyDescent="0.25">
      <c r="A147" s="58" t="s">
        <v>169</v>
      </c>
      <c r="B147" s="58"/>
      <c r="C147" s="13"/>
      <c r="D147" s="110"/>
      <c r="E147" s="110"/>
    </row>
    <row r="148" spans="1:9" x14ac:dyDescent="0.25">
      <c r="A148" s="58"/>
      <c r="B148" s="58"/>
      <c r="C148" s="13"/>
      <c r="D148" s="13"/>
      <c r="E148" s="13"/>
    </row>
    <row r="149" spans="1:9" x14ac:dyDescent="0.25">
      <c r="A149" s="58" t="s">
        <v>170</v>
      </c>
      <c r="B149" s="58"/>
      <c r="C149" s="36"/>
      <c r="D149" s="36">
        <v>11672.41</v>
      </c>
      <c r="E149" s="36">
        <v>9728.77</v>
      </c>
    </row>
    <row r="150" spans="1:9" x14ac:dyDescent="0.25">
      <c r="A150" s="58"/>
      <c r="B150" s="58"/>
      <c r="C150" s="36"/>
      <c r="D150" s="36"/>
      <c r="E150" s="36"/>
    </row>
    <row r="151" spans="1:9" x14ac:dyDescent="0.25">
      <c r="A151" s="58" t="s">
        <v>293</v>
      </c>
      <c r="B151" s="58"/>
      <c r="C151" s="4">
        <v>54560</v>
      </c>
      <c r="D151" s="36">
        <v>0</v>
      </c>
      <c r="E151" s="36">
        <v>0</v>
      </c>
    </row>
    <row r="152" spans="1:9" x14ac:dyDescent="0.25">
      <c r="A152" s="58"/>
      <c r="B152" s="58"/>
      <c r="C152" s="36"/>
      <c r="D152" s="36"/>
      <c r="E152" s="36"/>
    </row>
    <row r="153" spans="1:9" x14ac:dyDescent="0.25">
      <c r="A153" s="58" t="s">
        <v>171</v>
      </c>
      <c r="B153" s="57"/>
      <c r="C153" s="37"/>
      <c r="D153" s="109"/>
      <c r="E153" s="109"/>
    </row>
    <row r="154" spans="1:9" x14ac:dyDescent="0.25">
      <c r="A154" s="57"/>
      <c r="B154" s="57"/>
      <c r="C154" s="38"/>
      <c r="D154" s="38"/>
      <c r="E154" s="38"/>
    </row>
    <row r="155" spans="1:9" x14ac:dyDescent="0.25">
      <c r="A155" s="58" t="s">
        <v>230</v>
      </c>
      <c r="B155" s="58"/>
      <c r="C155" s="36"/>
      <c r="D155" s="36"/>
      <c r="E155" s="36"/>
    </row>
    <row r="156" spans="1:9" x14ac:dyDescent="0.25">
      <c r="A156" s="58"/>
      <c r="B156" s="58"/>
      <c r="C156" s="36"/>
      <c r="D156" s="36"/>
      <c r="E156" s="36"/>
      <c r="I156" s="26"/>
    </row>
    <row r="157" spans="1:9" x14ac:dyDescent="0.25">
      <c r="A157" s="58" t="s">
        <v>313</v>
      </c>
      <c r="B157" s="58"/>
      <c r="C157" s="36"/>
      <c r="D157" s="36"/>
      <c r="E157" s="36">
        <v>5300</v>
      </c>
    </row>
    <row r="158" spans="1:9" x14ac:dyDescent="0.25">
      <c r="A158" s="58"/>
      <c r="B158" s="58"/>
      <c r="C158" s="36"/>
      <c r="D158" s="36"/>
      <c r="E158" s="36"/>
    </row>
    <row r="159" spans="1:9" x14ac:dyDescent="0.25">
      <c r="A159" s="58" t="s">
        <v>231</v>
      </c>
      <c r="B159" s="58"/>
      <c r="C159" s="36"/>
      <c r="D159" s="36">
        <v>0</v>
      </c>
      <c r="E159" s="36">
        <v>0</v>
      </c>
    </row>
    <row r="160" spans="1:9" x14ac:dyDescent="0.25">
      <c r="A160" s="58"/>
      <c r="B160" s="58"/>
      <c r="C160" s="36"/>
      <c r="D160" s="36"/>
      <c r="E160" s="36"/>
      <c r="H160" s="26"/>
    </row>
    <row r="161" spans="1:7" ht="17.25" x14ac:dyDescent="0.4">
      <c r="A161" s="58" t="s">
        <v>232</v>
      </c>
      <c r="B161" s="58"/>
      <c r="C161" s="39">
        <v>1090000</v>
      </c>
      <c r="D161" s="111">
        <v>439849.58</v>
      </c>
      <c r="E161" s="111">
        <v>834519.47</v>
      </c>
    </row>
    <row r="162" spans="1:7" ht="17.25" x14ac:dyDescent="0.4">
      <c r="A162" s="58"/>
      <c r="B162" s="58"/>
      <c r="C162" s="40"/>
      <c r="D162" s="13"/>
      <c r="E162" s="13"/>
    </row>
    <row r="163" spans="1:7" ht="17.25" x14ac:dyDescent="0.4">
      <c r="A163" s="58" t="s">
        <v>14</v>
      </c>
      <c r="B163" s="58"/>
      <c r="C163" s="41">
        <v>1144560</v>
      </c>
      <c r="D163" s="41">
        <f>SUM(D147:D162)</f>
        <v>451521.99</v>
      </c>
      <c r="E163" s="41">
        <f>SUM(E147:E162)</f>
        <v>849548.24</v>
      </c>
      <c r="G163" s="26"/>
    </row>
    <row r="164" spans="1:7" x14ac:dyDescent="0.25">
      <c r="A164" s="58" t="s">
        <v>377</v>
      </c>
      <c r="B164" s="58"/>
      <c r="C164" s="98">
        <v>11001976.199999999</v>
      </c>
      <c r="D164" s="13">
        <v>8644518.0299999993</v>
      </c>
      <c r="E164" s="13">
        <v>8957943.3599999994</v>
      </c>
    </row>
    <row r="166" spans="1:7" x14ac:dyDescent="0.25">
      <c r="G166" s="26"/>
    </row>
    <row r="201" spans="1:2" x14ac:dyDescent="0.25">
      <c r="B201" s="8" t="s">
        <v>0</v>
      </c>
    </row>
    <row r="203" spans="1:2" x14ac:dyDescent="0.25">
      <c r="A203" s="8" t="s">
        <v>223</v>
      </c>
    </row>
    <row r="205" spans="1:2" x14ac:dyDescent="0.25">
      <c r="A205" t="s">
        <v>80</v>
      </c>
    </row>
    <row r="206" spans="1:2" x14ac:dyDescent="0.25">
      <c r="A206" s="8" t="s">
        <v>81</v>
      </c>
    </row>
    <row r="208" spans="1:2" x14ac:dyDescent="0.25">
      <c r="A208" t="s">
        <v>82</v>
      </c>
    </row>
    <row r="209" spans="1:5" x14ac:dyDescent="0.25">
      <c r="A209" t="s">
        <v>83</v>
      </c>
    </row>
    <row r="210" spans="1:5" x14ac:dyDescent="0.25">
      <c r="A210" t="s">
        <v>84</v>
      </c>
    </row>
    <row r="211" spans="1:5" x14ac:dyDescent="0.25">
      <c r="A211" t="s">
        <v>85</v>
      </c>
    </row>
    <row r="212" spans="1:5" x14ac:dyDescent="0.25">
      <c r="A212" t="s">
        <v>214</v>
      </c>
    </row>
    <row r="213" spans="1:5" x14ac:dyDescent="0.25">
      <c r="A213" t="s">
        <v>215</v>
      </c>
    </row>
    <row r="214" spans="1:5" x14ac:dyDescent="0.25">
      <c r="A214" s="28" t="s">
        <v>86</v>
      </c>
      <c r="B214" s="3"/>
      <c r="C214" s="3"/>
      <c r="D214" s="3"/>
      <c r="E214" s="3"/>
    </row>
    <row r="215" spans="1:5" x14ac:dyDescent="0.25">
      <c r="A215" s="57"/>
      <c r="B215" s="57"/>
      <c r="C215" s="1" t="s">
        <v>217</v>
      </c>
      <c r="D215" s="1" t="s">
        <v>218</v>
      </c>
      <c r="E215" s="1" t="s">
        <v>219</v>
      </c>
    </row>
    <row r="216" spans="1:5" x14ac:dyDescent="0.25">
      <c r="A216" s="57"/>
      <c r="B216" s="57"/>
      <c r="C216" s="1" t="s">
        <v>1</v>
      </c>
      <c r="D216" s="1" t="s">
        <v>1</v>
      </c>
      <c r="E216" s="1" t="s">
        <v>1</v>
      </c>
    </row>
    <row r="217" spans="1:5" x14ac:dyDescent="0.25">
      <c r="A217" s="57" t="s">
        <v>87</v>
      </c>
      <c r="B217" s="57"/>
      <c r="C217" s="6">
        <v>1330000</v>
      </c>
      <c r="D217" s="6">
        <v>670664.91</v>
      </c>
      <c r="E217" s="6">
        <v>1745565.52</v>
      </c>
    </row>
    <row r="218" spans="1:5" x14ac:dyDescent="0.25">
      <c r="A218" s="57"/>
      <c r="B218" s="57"/>
      <c r="C218" s="3"/>
      <c r="D218" s="3"/>
      <c r="E218" s="3"/>
    </row>
    <row r="219" spans="1:5" x14ac:dyDescent="0.25">
      <c r="A219" s="58" t="s">
        <v>88</v>
      </c>
      <c r="B219" s="58"/>
      <c r="C219" s="95">
        <f>SUM(C217:C218)</f>
        <v>1330000</v>
      </c>
      <c r="D219" s="95">
        <v>670664.91</v>
      </c>
      <c r="E219" s="95">
        <f t="shared" ref="E219" si="8">SUM(E217:E218)</f>
        <v>1745565.52</v>
      </c>
    </row>
    <row r="220" spans="1:5" x14ac:dyDescent="0.25">
      <c r="A220" s="58"/>
      <c r="B220" s="58"/>
      <c r="C220" s="22"/>
      <c r="D220" s="22"/>
      <c r="E220" s="22"/>
    </row>
    <row r="221" spans="1:5" x14ac:dyDescent="0.25">
      <c r="A221" s="58" t="s">
        <v>89</v>
      </c>
      <c r="B221" s="57"/>
      <c r="C221" s="3"/>
      <c r="D221" s="3"/>
      <c r="E221" s="3"/>
    </row>
    <row r="222" spans="1:5" x14ac:dyDescent="0.25">
      <c r="A222" s="57" t="s">
        <v>94</v>
      </c>
      <c r="B222" s="57"/>
      <c r="C222" s="6">
        <v>1200000</v>
      </c>
      <c r="D222" s="6">
        <v>1001839</v>
      </c>
      <c r="E222" s="6">
        <v>847870.6</v>
      </c>
    </row>
    <row r="223" spans="1:5" x14ac:dyDescent="0.25">
      <c r="A223" s="58" t="s">
        <v>88</v>
      </c>
      <c r="B223" s="58"/>
      <c r="C223" s="95">
        <f>SUM(C222:C222)</f>
        <v>1200000</v>
      </c>
      <c r="D223" s="95">
        <v>1001839</v>
      </c>
      <c r="E223" s="95">
        <f>SUM(E222:E222)</f>
        <v>847870.6</v>
      </c>
    </row>
    <row r="224" spans="1:5" x14ac:dyDescent="0.25">
      <c r="A224" s="57"/>
      <c r="B224" s="57"/>
      <c r="C224" s="3"/>
      <c r="D224" s="3"/>
      <c r="E224" s="3"/>
    </row>
    <row r="225" spans="1:5" x14ac:dyDescent="0.25">
      <c r="A225" s="58" t="s">
        <v>95</v>
      </c>
      <c r="B225" s="58"/>
      <c r="C225" s="95">
        <f>SUM(C219+C223)</f>
        <v>2530000</v>
      </c>
      <c r="D225" s="95">
        <v>1672503.91</v>
      </c>
      <c r="E225" s="95">
        <f>SUM(E219+E223)</f>
        <v>2593436.12</v>
      </c>
    </row>
    <row r="226" spans="1:5" x14ac:dyDescent="0.25">
      <c r="A226" s="58"/>
      <c r="B226" s="58"/>
      <c r="C226" s="22"/>
      <c r="D226" s="22"/>
      <c r="E226" s="22"/>
    </row>
    <row r="227" spans="1:5" x14ac:dyDescent="0.25">
      <c r="A227" s="58" t="s">
        <v>211</v>
      </c>
      <c r="B227" s="58"/>
      <c r="C227" s="22"/>
      <c r="D227" s="22"/>
      <c r="E227" s="22"/>
    </row>
    <row r="228" spans="1:5" x14ac:dyDescent="0.25">
      <c r="A228" s="57" t="s">
        <v>90</v>
      </c>
      <c r="B228" s="57"/>
      <c r="C228" s="6">
        <v>1939960</v>
      </c>
      <c r="D228" s="6">
        <v>462701.3</v>
      </c>
      <c r="E228" s="6">
        <v>374864.76</v>
      </c>
    </row>
    <row r="229" spans="1:5" x14ac:dyDescent="0.25">
      <c r="A229" s="57" t="s">
        <v>91</v>
      </c>
      <c r="B229" s="57"/>
      <c r="C229" s="3"/>
      <c r="D229" s="3"/>
      <c r="E229" s="3" t="s">
        <v>92</v>
      </c>
    </row>
    <row r="230" spans="1:5" x14ac:dyDescent="0.25">
      <c r="A230" s="57" t="s">
        <v>93</v>
      </c>
      <c r="B230" s="57"/>
      <c r="C230" s="6">
        <v>100000</v>
      </c>
      <c r="D230" s="3">
        <v>620.88</v>
      </c>
      <c r="E230" s="3" t="s">
        <v>92</v>
      </c>
    </row>
    <row r="231" spans="1:5" x14ac:dyDescent="0.25">
      <c r="A231" s="74" t="s">
        <v>14</v>
      </c>
      <c r="B231" s="57"/>
      <c r="C231" s="95">
        <f>SUM(C228:C230)</f>
        <v>2039960</v>
      </c>
      <c r="D231" s="95">
        <v>463322.18</v>
      </c>
      <c r="E231" s="95">
        <f t="shared" ref="E231" si="9">SUM(E228:E230)</f>
        <v>374864.76</v>
      </c>
    </row>
    <row r="232" spans="1:5" x14ac:dyDescent="0.25">
      <c r="A232" s="74"/>
      <c r="B232" s="57"/>
      <c r="C232" s="22"/>
      <c r="D232" s="22"/>
      <c r="E232" s="22"/>
    </row>
    <row r="233" spans="1:5" x14ac:dyDescent="0.25">
      <c r="A233" s="93" t="s">
        <v>210</v>
      </c>
      <c r="B233" s="57"/>
      <c r="C233" s="3"/>
      <c r="D233" s="3"/>
      <c r="E233" s="3"/>
    </row>
    <row r="234" spans="1:5" x14ac:dyDescent="0.25">
      <c r="A234" s="57"/>
      <c r="B234" s="57"/>
      <c r="C234" s="3"/>
      <c r="D234" s="3"/>
      <c r="E234" s="3"/>
    </row>
    <row r="235" spans="1:5" x14ac:dyDescent="0.25">
      <c r="A235" s="93" t="s">
        <v>96</v>
      </c>
      <c r="B235" s="57"/>
      <c r="C235" s="3"/>
      <c r="D235" s="3"/>
      <c r="E235" s="3"/>
    </row>
    <row r="236" spans="1:5" x14ac:dyDescent="0.25">
      <c r="A236" s="3" t="s">
        <v>97</v>
      </c>
      <c r="B236" s="3"/>
      <c r="C236" s="3">
        <v>800</v>
      </c>
      <c r="D236" s="3">
        <v>0</v>
      </c>
      <c r="E236" s="3" t="s">
        <v>92</v>
      </c>
    </row>
    <row r="237" spans="1:5" x14ac:dyDescent="0.25">
      <c r="A237" s="3" t="s">
        <v>98</v>
      </c>
      <c r="B237" s="3"/>
      <c r="C237" s="6">
        <v>220000</v>
      </c>
      <c r="D237" s="6">
        <v>190161.27</v>
      </c>
      <c r="E237" s="6">
        <v>113318.72</v>
      </c>
    </row>
    <row r="238" spans="1:5" x14ac:dyDescent="0.25">
      <c r="A238" s="3" t="s">
        <v>99</v>
      </c>
      <c r="B238" s="3"/>
      <c r="C238" s="6">
        <v>5000</v>
      </c>
      <c r="D238" s="6">
        <v>3614</v>
      </c>
      <c r="E238" s="6">
        <v>3666.7</v>
      </c>
    </row>
    <row r="239" spans="1:5" x14ac:dyDescent="0.25">
      <c r="A239" s="3" t="s">
        <v>100</v>
      </c>
      <c r="B239" s="3"/>
      <c r="C239" s="6">
        <v>25000</v>
      </c>
      <c r="D239" s="6">
        <v>8762</v>
      </c>
      <c r="E239" s="6">
        <v>6590</v>
      </c>
    </row>
    <row r="240" spans="1:5" x14ac:dyDescent="0.25">
      <c r="A240" s="1" t="s">
        <v>88</v>
      </c>
      <c r="B240" s="1"/>
      <c r="C240" s="95">
        <f>SUM(C236:C239)</f>
        <v>250800</v>
      </c>
      <c r="D240" s="95">
        <v>202537.27</v>
      </c>
      <c r="E240" s="95">
        <f t="shared" ref="E240" si="10">SUM(E236:E239)</f>
        <v>123575.42</v>
      </c>
    </row>
    <row r="241" spans="1:5" x14ac:dyDescent="0.25">
      <c r="A241" s="3"/>
      <c r="B241" s="3"/>
      <c r="C241" s="3"/>
      <c r="D241" s="3"/>
      <c r="E241" s="3"/>
    </row>
    <row r="242" spans="1:5" x14ac:dyDescent="0.25">
      <c r="A242" s="28" t="s">
        <v>101</v>
      </c>
      <c r="B242" s="3"/>
      <c r="C242" s="3"/>
      <c r="D242" s="3"/>
      <c r="E242" s="3"/>
    </row>
    <row r="243" spans="1:5" x14ac:dyDescent="0.25">
      <c r="A243" s="3" t="s">
        <v>102</v>
      </c>
      <c r="B243" s="3"/>
      <c r="C243" s="6">
        <v>60000</v>
      </c>
      <c r="D243" s="6">
        <v>85143.88</v>
      </c>
      <c r="E243" s="6">
        <v>69615.5</v>
      </c>
    </row>
    <row r="244" spans="1:5" x14ac:dyDescent="0.25">
      <c r="A244" s="3" t="s">
        <v>103</v>
      </c>
      <c r="B244" s="3"/>
      <c r="C244" s="6">
        <v>30000</v>
      </c>
      <c r="D244" s="6">
        <v>92875.87</v>
      </c>
      <c r="E244" s="6">
        <v>43905</v>
      </c>
    </row>
    <row r="245" spans="1:5" x14ac:dyDescent="0.25">
      <c r="A245" s="3" t="s">
        <v>104</v>
      </c>
      <c r="B245" s="3"/>
      <c r="C245" s="6">
        <v>140000</v>
      </c>
      <c r="D245" s="6">
        <v>282157</v>
      </c>
      <c r="E245" s="6">
        <v>57466</v>
      </c>
    </row>
    <row r="246" spans="1:5" x14ac:dyDescent="0.25">
      <c r="A246" s="3" t="s">
        <v>105</v>
      </c>
      <c r="B246" s="3"/>
      <c r="C246" s="6">
        <v>5000</v>
      </c>
      <c r="D246" s="6">
        <v>1680</v>
      </c>
      <c r="E246" s="3" t="s">
        <v>92</v>
      </c>
    </row>
    <row r="247" spans="1:5" x14ac:dyDescent="0.25">
      <c r="A247" s="3" t="s">
        <v>106</v>
      </c>
      <c r="B247" s="3"/>
      <c r="C247" s="6">
        <v>20000</v>
      </c>
      <c r="D247" s="6">
        <v>11497.9</v>
      </c>
      <c r="E247" s="6">
        <v>18000</v>
      </c>
    </row>
    <row r="252" spans="1:5" x14ac:dyDescent="0.25">
      <c r="A252" s="1" t="s">
        <v>107</v>
      </c>
      <c r="B252" s="1"/>
      <c r="C252" s="95">
        <f>SUM(C243:C247)</f>
        <v>255000</v>
      </c>
      <c r="D252" s="95">
        <f>SUM(D243:D247)</f>
        <v>473354.65</v>
      </c>
      <c r="E252" s="95">
        <f>SUM(E243:E247)</f>
        <v>188986.5</v>
      </c>
    </row>
    <row r="253" spans="1:5" x14ac:dyDescent="0.25">
      <c r="A253" s="23"/>
      <c r="B253" s="23"/>
      <c r="C253" s="99"/>
      <c r="D253" s="99"/>
      <c r="E253" s="99"/>
    </row>
    <row r="254" spans="1:5" x14ac:dyDescent="0.25">
      <c r="C254" s="73"/>
      <c r="D254" s="73"/>
      <c r="E254" s="73"/>
    </row>
    <row r="255" spans="1:5" x14ac:dyDescent="0.25">
      <c r="A255" s="57"/>
      <c r="B255" s="32"/>
      <c r="C255" s="1" t="s">
        <v>108</v>
      </c>
      <c r="D255" s="1"/>
      <c r="E255" s="100" t="s">
        <v>109</v>
      </c>
    </row>
    <row r="256" spans="1:5" x14ac:dyDescent="0.25">
      <c r="A256" s="57"/>
      <c r="B256" s="32"/>
      <c r="C256" s="1" t="s">
        <v>110</v>
      </c>
      <c r="D256" s="1"/>
      <c r="E256" s="1" t="s">
        <v>110</v>
      </c>
    </row>
    <row r="257" spans="1:5" x14ac:dyDescent="0.25">
      <c r="A257" s="93" t="s">
        <v>111</v>
      </c>
      <c r="B257" s="32"/>
      <c r="C257" s="3"/>
      <c r="D257" s="3"/>
      <c r="E257" s="3"/>
    </row>
    <row r="258" spans="1:5" x14ac:dyDescent="0.25">
      <c r="A258" s="57" t="s">
        <v>112</v>
      </c>
      <c r="B258" s="32"/>
      <c r="C258" s="6">
        <v>81000</v>
      </c>
      <c r="D258" s="6">
        <v>115414.05</v>
      </c>
      <c r="E258" s="6">
        <v>49514</v>
      </c>
    </row>
    <row r="259" spans="1:5" x14ac:dyDescent="0.25">
      <c r="A259" s="3" t="s">
        <v>113</v>
      </c>
      <c r="B259" s="3"/>
      <c r="C259" s="6">
        <v>2000</v>
      </c>
      <c r="D259" s="9"/>
      <c r="E259" s="9">
        <v>444</v>
      </c>
    </row>
    <row r="260" spans="1:5" x14ac:dyDescent="0.25">
      <c r="A260" s="3" t="s">
        <v>114</v>
      </c>
      <c r="B260" s="3"/>
      <c r="C260" s="6">
        <v>2000</v>
      </c>
      <c r="D260" s="9">
        <v>3794.5</v>
      </c>
      <c r="E260" s="9">
        <v>4141.6000000000004</v>
      </c>
    </row>
    <row r="261" spans="1:5" x14ac:dyDescent="0.25">
      <c r="A261" s="3" t="s">
        <v>115</v>
      </c>
      <c r="B261" s="3"/>
      <c r="C261" s="6">
        <v>12000</v>
      </c>
      <c r="D261" s="6">
        <v>2232</v>
      </c>
      <c r="E261" s="6">
        <v>9376</v>
      </c>
    </row>
    <row r="262" spans="1:5" x14ac:dyDescent="0.25">
      <c r="A262" s="3" t="s">
        <v>116</v>
      </c>
      <c r="B262" s="3"/>
      <c r="C262" s="6">
        <v>18000</v>
      </c>
      <c r="D262" s="6">
        <v>2025</v>
      </c>
      <c r="E262" s="6">
        <v>11140</v>
      </c>
    </row>
    <row r="263" spans="1:5" x14ac:dyDescent="0.25">
      <c r="A263" s="3" t="s">
        <v>117</v>
      </c>
      <c r="B263" s="3"/>
      <c r="C263" s="9"/>
      <c r="D263" s="9">
        <v>22801</v>
      </c>
      <c r="E263" s="9" t="s">
        <v>92</v>
      </c>
    </row>
    <row r="264" spans="1:5" x14ac:dyDescent="0.25">
      <c r="A264" s="29" t="s">
        <v>118</v>
      </c>
      <c r="B264" s="3"/>
      <c r="C264" s="9">
        <v>120</v>
      </c>
      <c r="D264" s="9">
        <v>68</v>
      </c>
      <c r="E264" s="9">
        <v>35</v>
      </c>
    </row>
    <row r="265" spans="1:5" x14ac:dyDescent="0.25">
      <c r="A265" s="3" t="s">
        <v>119</v>
      </c>
      <c r="B265" s="3"/>
      <c r="C265" s="6">
        <v>40000</v>
      </c>
      <c r="D265" s="6">
        <v>51707.5</v>
      </c>
      <c r="E265" s="6">
        <v>28235</v>
      </c>
    </row>
    <row r="266" spans="1:5" x14ac:dyDescent="0.25">
      <c r="A266" s="3" t="s">
        <v>120</v>
      </c>
      <c r="B266" s="3"/>
      <c r="C266" s="6">
        <v>12000</v>
      </c>
      <c r="D266" s="6">
        <v>8514</v>
      </c>
      <c r="E266" s="6">
        <v>4601.55</v>
      </c>
    </row>
    <row r="267" spans="1:5" x14ac:dyDescent="0.25">
      <c r="A267" s="3" t="s">
        <v>121</v>
      </c>
      <c r="B267" s="3"/>
      <c r="C267" s="6">
        <v>2500</v>
      </c>
      <c r="D267" s="9">
        <v>360</v>
      </c>
      <c r="E267" s="9">
        <v>249</v>
      </c>
    </row>
    <row r="268" spans="1:5" x14ac:dyDescent="0.25">
      <c r="A268" s="1" t="s">
        <v>107</v>
      </c>
      <c r="B268" s="1"/>
      <c r="C268" s="95">
        <f>SUM(C258:C267)</f>
        <v>169620</v>
      </c>
      <c r="D268" s="95">
        <f>SUM(D258:D267)</f>
        <v>206916.05</v>
      </c>
      <c r="E268" s="95">
        <f t="shared" ref="E268" si="11">SUM(E258:E267)</f>
        <v>107736.15000000001</v>
      </c>
    </row>
    <row r="269" spans="1:5" x14ac:dyDescent="0.25">
      <c r="A269" s="28" t="s">
        <v>122</v>
      </c>
      <c r="B269" s="3"/>
      <c r="C269" s="3"/>
      <c r="D269" s="3"/>
      <c r="E269" s="3"/>
    </row>
    <row r="270" spans="1:5" x14ac:dyDescent="0.25">
      <c r="A270" s="3" t="s">
        <v>123</v>
      </c>
      <c r="B270" s="3"/>
      <c r="C270" s="9">
        <v>1000</v>
      </c>
      <c r="D270" s="9">
        <v>0</v>
      </c>
      <c r="E270" s="9">
        <v>700</v>
      </c>
    </row>
    <row r="271" spans="1:5" x14ac:dyDescent="0.25">
      <c r="A271" s="3" t="s">
        <v>124</v>
      </c>
      <c r="B271" s="3"/>
      <c r="C271" s="9">
        <v>150</v>
      </c>
      <c r="D271" s="30">
        <v>2758</v>
      </c>
      <c r="E271" s="30">
        <v>230</v>
      </c>
    </row>
    <row r="272" spans="1:5" x14ac:dyDescent="0.25">
      <c r="A272" s="3" t="s">
        <v>125</v>
      </c>
      <c r="B272" s="3"/>
      <c r="C272" s="9">
        <v>5000</v>
      </c>
      <c r="D272" s="9">
        <v>68112.7</v>
      </c>
      <c r="E272" s="9">
        <v>6764</v>
      </c>
    </row>
    <row r="273" spans="1:5" x14ac:dyDescent="0.25">
      <c r="A273" s="3" t="s">
        <v>126</v>
      </c>
      <c r="B273" s="3"/>
      <c r="C273" s="9">
        <v>1000</v>
      </c>
      <c r="D273" s="9">
        <v>0</v>
      </c>
      <c r="E273" s="9">
        <v>9584</v>
      </c>
    </row>
    <row r="274" spans="1:5" x14ac:dyDescent="0.25">
      <c r="A274" s="3" t="s">
        <v>127</v>
      </c>
      <c r="B274" s="3"/>
      <c r="C274" s="9">
        <v>9000</v>
      </c>
      <c r="D274" s="9">
        <v>6835.9</v>
      </c>
      <c r="E274" s="9" t="s">
        <v>92</v>
      </c>
    </row>
    <row r="275" spans="1:5" x14ac:dyDescent="0.25">
      <c r="A275" s="3" t="s">
        <v>128</v>
      </c>
      <c r="B275" s="3"/>
      <c r="C275" s="9">
        <v>20000</v>
      </c>
      <c r="D275" s="9">
        <v>54636.45</v>
      </c>
      <c r="E275" s="9">
        <v>30664.2</v>
      </c>
    </row>
    <row r="276" spans="1:5" ht="17.25" x14ac:dyDescent="0.4">
      <c r="A276" s="10" t="s">
        <v>129</v>
      </c>
      <c r="B276" s="10"/>
      <c r="C276" s="96">
        <f>SUM(C270:C275)</f>
        <v>36150</v>
      </c>
      <c r="D276" s="97">
        <f>SUM(D271:D275)</f>
        <v>132343.04999999999</v>
      </c>
      <c r="E276" s="97">
        <f t="shared" ref="E276" si="12">SUM(E270:E275)</f>
        <v>47942.2</v>
      </c>
    </row>
    <row r="277" spans="1:5" x14ac:dyDescent="0.25">
      <c r="A277" s="31" t="s">
        <v>130</v>
      </c>
      <c r="B277" s="32"/>
      <c r="C277" s="3"/>
      <c r="D277" s="3"/>
      <c r="E277" s="3"/>
    </row>
    <row r="278" spans="1:5" x14ac:dyDescent="0.25">
      <c r="A278" s="3" t="s">
        <v>131</v>
      </c>
      <c r="B278" s="3"/>
      <c r="C278" s="9">
        <v>100</v>
      </c>
      <c r="D278" s="9">
        <v>99</v>
      </c>
      <c r="E278" s="9">
        <v>83</v>
      </c>
    </row>
    <row r="279" spans="1:5" x14ac:dyDescent="0.25">
      <c r="A279" s="3" t="s">
        <v>132</v>
      </c>
      <c r="B279" s="3"/>
      <c r="C279" s="9">
        <v>1200</v>
      </c>
      <c r="D279" s="9">
        <v>915</v>
      </c>
      <c r="E279" s="9">
        <v>395</v>
      </c>
    </row>
    <row r="280" spans="1:5" x14ac:dyDescent="0.25">
      <c r="A280" s="3" t="s">
        <v>133</v>
      </c>
      <c r="B280" s="3"/>
      <c r="C280" s="9">
        <v>1500</v>
      </c>
      <c r="D280" s="9">
        <v>14332</v>
      </c>
      <c r="E280" s="9">
        <v>547</v>
      </c>
    </row>
    <row r="281" spans="1:5" x14ac:dyDescent="0.25">
      <c r="A281" s="3" t="s">
        <v>134</v>
      </c>
      <c r="B281" s="3"/>
      <c r="C281" s="9">
        <v>100</v>
      </c>
      <c r="D281" s="9">
        <v>0</v>
      </c>
      <c r="E281" s="9">
        <v>52</v>
      </c>
    </row>
    <row r="282" spans="1:5" x14ac:dyDescent="0.25">
      <c r="A282" s="3" t="s">
        <v>135</v>
      </c>
      <c r="B282" s="3"/>
      <c r="C282" s="9">
        <v>2500</v>
      </c>
      <c r="D282" s="9">
        <v>1467</v>
      </c>
      <c r="E282" s="9">
        <v>290</v>
      </c>
    </row>
    <row r="283" spans="1:5" x14ac:dyDescent="0.25">
      <c r="A283" s="3" t="s">
        <v>136</v>
      </c>
      <c r="B283" s="3"/>
      <c r="C283" s="9">
        <v>1500</v>
      </c>
      <c r="D283" s="9">
        <v>1707</v>
      </c>
      <c r="E283" s="9">
        <v>406</v>
      </c>
    </row>
    <row r="284" spans="1:5" x14ac:dyDescent="0.25">
      <c r="A284" s="3" t="s">
        <v>137</v>
      </c>
      <c r="B284" s="3"/>
      <c r="C284" s="9">
        <v>4000</v>
      </c>
      <c r="D284" s="9">
        <v>4224</v>
      </c>
      <c r="E284" s="9">
        <v>1372.12</v>
      </c>
    </row>
    <row r="285" spans="1:5" x14ac:dyDescent="0.25">
      <c r="A285" s="3" t="s">
        <v>138</v>
      </c>
      <c r="B285" s="3"/>
      <c r="C285" s="9">
        <v>100</v>
      </c>
      <c r="D285" s="9">
        <v>110</v>
      </c>
      <c r="E285" s="9">
        <v>40</v>
      </c>
    </row>
    <row r="286" spans="1:5" x14ac:dyDescent="0.25">
      <c r="A286" s="3" t="s">
        <v>139</v>
      </c>
      <c r="B286" s="3"/>
      <c r="C286" s="9">
        <v>600</v>
      </c>
      <c r="D286" s="9">
        <v>2281</v>
      </c>
      <c r="E286" s="9">
        <v>99</v>
      </c>
    </row>
    <row r="287" spans="1:5" x14ac:dyDescent="0.25">
      <c r="A287" s="3" t="s">
        <v>140</v>
      </c>
      <c r="B287" s="3"/>
      <c r="C287" s="9">
        <v>50</v>
      </c>
      <c r="D287" s="9">
        <v>60</v>
      </c>
      <c r="E287" s="9">
        <v>0</v>
      </c>
    </row>
    <row r="288" spans="1:5" x14ac:dyDescent="0.25">
      <c r="A288" s="3" t="s">
        <v>141</v>
      </c>
      <c r="B288" s="3"/>
      <c r="C288" s="9">
        <v>14000</v>
      </c>
      <c r="D288" s="9">
        <v>12735.74</v>
      </c>
      <c r="E288" s="9">
        <v>8347</v>
      </c>
    </row>
    <row r="289" spans="1:5" x14ac:dyDescent="0.25">
      <c r="A289" s="3" t="s">
        <v>142</v>
      </c>
      <c r="B289" s="3"/>
      <c r="C289" s="9">
        <v>10000</v>
      </c>
      <c r="D289" s="9">
        <v>13535</v>
      </c>
      <c r="E289" s="9">
        <v>21721</v>
      </c>
    </row>
    <row r="290" spans="1:5" x14ac:dyDescent="0.25">
      <c r="A290" s="3" t="s">
        <v>143</v>
      </c>
      <c r="B290" s="3"/>
      <c r="C290" s="9">
        <v>8000</v>
      </c>
      <c r="D290" s="9">
        <v>10105</v>
      </c>
      <c r="E290" s="9">
        <v>3681</v>
      </c>
    </row>
    <row r="291" spans="1:5" x14ac:dyDescent="0.25">
      <c r="A291" s="3" t="s">
        <v>144</v>
      </c>
      <c r="B291" s="3"/>
      <c r="C291" s="9">
        <v>0</v>
      </c>
      <c r="D291" s="9">
        <v>0</v>
      </c>
      <c r="E291" s="9">
        <v>6445</v>
      </c>
    </row>
    <row r="292" spans="1:5" x14ac:dyDescent="0.25">
      <c r="A292" s="3" t="s">
        <v>145</v>
      </c>
      <c r="B292" s="3"/>
      <c r="C292" s="9">
        <v>12000</v>
      </c>
      <c r="D292" s="9">
        <v>10470</v>
      </c>
      <c r="E292" s="9">
        <v>5290</v>
      </c>
    </row>
    <row r="293" spans="1:5" x14ac:dyDescent="0.25">
      <c r="A293" s="3" t="s">
        <v>146</v>
      </c>
      <c r="B293" s="3"/>
      <c r="C293" s="9">
        <v>10000</v>
      </c>
      <c r="D293" s="9">
        <v>4994</v>
      </c>
      <c r="E293" s="9">
        <v>6310</v>
      </c>
    </row>
    <row r="294" spans="1:5" x14ac:dyDescent="0.25">
      <c r="A294" s="3" t="s">
        <v>147</v>
      </c>
      <c r="B294" s="3"/>
      <c r="C294" s="9">
        <v>10000</v>
      </c>
      <c r="D294" s="9">
        <v>1124</v>
      </c>
      <c r="E294" s="9">
        <v>2888.5</v>
      </c>
    </row>
    <row r="295" spans="1:5" x14ac:dyDescent="0.25">
      <c r="A295" s="3" t="s">
        <v>148</v>
      </c>
      <c r="B295" s="3"/>
      <c r="C295" s="9">
        <v>6000</v>
      </c>
      <c r="D295" s="9">
        <v>700</v>
      </c>
      <c r="E295" s="9">
        <v>2896</v>
      </c>
    </row>
    <row r="296" spans="1:5" x14ac:dyDescent="0.25">
      <c r="A296" s="3" t="s">
        <v>149</v>
      </c>
      <c r="B296" s="3"/>
      <c r="C296" s="9">
        <v>5000</v>
      </c>
      <c r="D296" s="9">
        <v>6420</v>
      </c>
      <c r="E296" s="9">
        <v>33836</v>
      </c>
    </row>
    <row r="297" spans="1:5" x14ac:dyDescent="0.25">
      <c r="A297" s="3" t="s">
        <v>150</v>
      </c>
      <c r="B297" s="3"/>
      <c r="C297" s="9">
        <v>25000</v>
      </c>
      <c r="D297" s="9">
        <v>19835.28</v>
      </c>
      <c r="E297" s="9">
        <v>4222.5</v>
      </c>
    </row>
    <row r="298" spans="1:5" x14ac:dyDescent="0.25">
      <c r="A298" s="3" t="s">
        <v>151</v>
      </c>
      <c r="B298" s="3"/>
      <c r="C298" s="9">
        <v>7000</v>
      </c>
      <c r="D298" s="9">
        <v>4000</v>
      </c>
      <c r="E298" s="9">
        <v>776</v>
      </c>
    </row>
    <row r="299" spans="1:5" x14ac:dyDescent="0.25">
      <c r="A299" s="3" t="s">
        <v>152</v>
      </c>
      <c r="B299" s="3"/>
      <c r="C299" s="9">
        <v>800</v>
      </c>
      <c r="D299" s="9">
        <v>1645</v>
      </c>
      <c r="E299" s="9">
        <v>2045</v>
      </c>
    </row>
    <row r="300" spans="1:5" x14ac:dyDescent="0.25">
      <c r="A300" s="3" t="s">
        <v>153</v>
      </c>
      <c r="B300" s="3"/>
      <c r="C300" s="9">
        <v>3000</v>
      </c>
      <c r="D300" s="9">
        <v>520</v>
      </c>
      <c r="E300" s="9">
        <v>5665.5</v>
      </c>
    </row>
    <row r="301" spans="1:5" x14ac:dyDescent="0.25">
      <c r="A301" s="3" t="s">
        <v>154</v>
      </c>
      <c r="B301" s="3"/>
      <c r="C301" s="9">
        <v>600</v>
      </c>
      <c r="D301" s="9">
        <v>0</v>
      </c>
      <c r="E301" s="9">
        <v>2000</v>
      </c>
    </row>
    <row r="302" spans="1:5" x14ac:dyDescent="0.25">
      <c r="A302" s="3" t="s">
        <v>155</v>
      </c>
      <c r="B302" s="3"/>
      <c r="C302" s="9">
        <v>5000</v>
      </c>
      <c r="D302" s="9">
        <v>830</v>
      </c>
      <c r="E302" s="9">
        <v>40667.699999999997</v>
      </c>
    </row>
    <row r="303" spans="1:5" x14ac:dyDescent="0.25">
      <c r="A303" s="3" t="s">
        <v>156</v>
      </c>
      <c r="B303" s="3"/>
      <c r="C303" s="9">
        <v>40000</v>
      </c>
      <c r="D303" s="9">
        <v>35900.33</v>
      </c>
      <c r="E303" s="9">
        <v>10344</v>
      </c>
    </row>
    <row r="304" spans="1:5" x14ac:dyDescent="0.25">
      <c r="A304" s="29" t="s">
        <v>157</v>
      </c>
      <c r="B304" s="3"/>
      <c r="C304" s="9">
        <v>20000</v>
      </c>
      <c r="D304" s="9">
        <v>12687</v>
      </c>
      <c r="E304" s="9" t="s">
        <v>92</v>
      </c>
    </row>
    <row r="305" spans="1:5" ht="17.25" x14ac:dyDescent="0.4">
      <c r="A305" s="1" t="s">
        <v>88</v>
      </c>
      <c r="B305" s="1"/>
      <c r="C305" s="96">
        <f>SUM(C278:C304)</f>
        <v>188050</v>
      </c>
      <c r="D305" s="97">
        <f>SUM(D278:D304)</f>
        <v>160696.34999999998</v>
      </c>
      <c r="E305" s="97">
        <f>SUM(E278:E304)</f>
        <v>160419.32</v>
      </c>
    </row>
    <row r="306" spans="1:5" x14ac:dyDescent="0.25">
      <c r="A306" s="24"/>
      <c r="B306" s="24"/>
      <c r="C306" s="3"/>
      <c r="D306" s="3"/>
      <c r="E306" s="3"/>
    </row>
    <row r="307" spans="1:5" x14ac:dyDescent="0.25">
      <c r="A307" s="28" t="s">
        <v>158</v>
      </c>
      <c r="B307" s="3"/>
      <c r="C307" s="3"/>
      <c r="D307" s="3"/>
      <c r="E307" s="3"/>
    </row>
    <row r="308" spans="1:5" x14ac:dyDescent="0.25">
      <c r="A308" s="3" t="s">
        <v>159</v>
      </c>
      <c r="B308" s="3"/>
      <c r="C308" s="6">
        <v>2400</v>
      </c>
      <c r="D308" s="3">
        <v>1918</v>
      </c>
      <c r="E308" s="3">
        <v>555</v>
      </c>
    </row>
    <row r="309" spans="1:5" x14ac:dyDescent="0.25">
      <c r="A309" s="3" t="s">
        <v>160</v>
      </c>
      <c r="B309" s="3"/>
      <c r="C309" s="6">
        <v>1000</v>
      </c>
      <c r="D309" s="6">
        <v>2260</v>
      </c>
      <c r="E309" s="6">
        <v>3863</v>
      </c>
    </row>
    <row r="310" spans="1:5" x14ac:dyDescent="0.25">
      <c r="A310" s="3" t="s">
        <v>161</v>
      </c>
      <c r="B310" s="3"/>
      <c r="C310" s="3">
        <v>6000</v>
      </c>
      <c r="D310" s="3">
        <v>3083.5</v>
      </c>
      <c r="E310" s="3">
        <v>0</v>
      </c>
    </row>
    <row r="311" spans="1:5" x14ac:dyDescent="0.25">
      <c r="A311" s="3" t="s">
        <v>162</v>
      </c>
      <c r="B311" s="3"/>
      <c r="C311" s="6">
        <v>200000</v>
      </c>
      <c r="D311" s="6">
        <v>145595</v>
      </c>
      <c r="E311" s="6">
        <v>133571</v>
      </c>
    </row>
    <row r="312" spans="1:5" x14ac:dyDescent="0.25">
      <c r="A312" s="1" t="s">
        <v>88</v>
      </c>
      <c r="B312" s="1"/>
      <c r="C312" s="95">
        <f>SUM(C308:C311)</f>
        <v>209400</v>
      </c>
      <c r="D312" s="95">
        <f>SUM(D308:D311)</f>
        <v>152856.5</v>
      </c>
      <c r="E312" s="95">
        <f t="shared" ref="E312" si="13">SUM(E308:E311)</f>
        <v>137989</v>
      </c>
    </row>
    <row r="313" spans="1:5" x14ac:dyDescent="0.25">
      <c r="A313" s="58"/>
      <c r="B313" s="56"/>
      <c r="C313" s="22"/>
      <c r="D313" s="22"/>
      <c r="E313" s="22"/>
    </row>
    <row r="314" spans="1:5" x14ac:dyDescent="0.25">
      <c r="A314" s="93" t="s">
        <v>163</v>
      </c>
      <c r="B314" s="32"/>
      <c r="C314" s="3"/>
      <c r="D314" s="3"/>
      <c r="E314" s="3"/>
    </row>
    <row r="315" spans="1:5" x14ac:dyDescent="0.25">
      <c r="A315" s="57"/>
      <c r="B315" s="32"/>
      <c r="C315" s="3"/>
      <c r="D315" s="3"/>
      <c r="E315" s="3"/>
    </row>
    <row r="316" spans="1:5" x14ac:dyDescent="0.25">
      <c r="A316" s="57" t="s">
        <v>164</v>
      </c>
      <c r="B316" s="32"/>
      <c r="C316" s="6">
        <v>15000</v>
      </c>
      <c r="D316" s="6">
        <v>0</v>
      </c>
      <c r="E316" s="6">
        <v>2928</v>
      </c>
    </row>
    <row r="317" spans="1:5" x14ac:dyDescent="0.25">
      <c r="A317" s="58" t="s">
        <v>88</v>
      </c>
      <c r="B317" s="56"/>
      <c r="C317" s="95">
        <f>SUM(C316)</f>
        <v>15000</v>
      </c>
      <c r="D317" s="95">
        <v>0</v>
      </c>
      <c r="E317" s="95">
        <f t="shared" ref="E317" si="14">SUM(E316)</f>
        <v>2928</v>
      </c>
    </row>
    <row r="318" spans="1:5" x14ac:dyDescent="0.25">
      <c r="A318" s="57"/>
      <c r="B318" s="32"/>
      <c r="C318" s="3"/>
      <c r="D318" s="3"/>
      <c r="E318" s="3"/>
    </row>
    <row r="319" spans="1:5" x14ac:dyDescent="0.25">
      <c r="A319" s="58" t="s">
        <v>43</v>
      </c>
      <c r="B319" s="32"/>
      <c r="C319" s="3"/>
      <c r="D319" s="3"/>
      <c r="E319" s="3"/>
    </row>
    <row r="320" spans="1:5" x14ac:dyDescent="0.25">
      <c r="A320" s="57" t="s">
        <v>165</v>
      </c>
      <c r="B320" s="32"/>
      <c r="C320" s="49">
        <v>15000</v>
      </c>
      <c r="D320" s="6">
        <v>21544.84</v>
      </c>
      <c r="E320" s="3"/>
    </row>
    <row r="321" spans="1:5" x14ac:dyDescent="0.25">
      <c r="A321" s="58" t="s">
        <v>166</v>
      </c>
      <c r="B321" s="32"/>
      <c r="C321" s="10">
        <f t="shared" ref="C321" si="15">SUM(C320)</f>
        <v>15000</v>
      </c>
      <c r="D321" s="10">
        <v>21544.84</v>
      </c>
      <c r="E321" s="10">
        <f t="shared" ref="E321" si="16">SUM(E320)</f>
        <v>0</v>
      </c>
    </row>
    <row r="322" spans="1:5" x14ac:dyDescent="0.25">
      <c r="A322" s="57"/>
      <c r="B322" s="32"/>
      <c r="C322" s="3"/>
      <c r="D322" s="3"/>
      <c r="E322" s="3"/>
    </row>
    <row r="323" spans="1:5" x14ac:dyDescent="0.25">
      <c r="A323" s="28" t="s">
        <v>167</v>
      </c>
      <c r="B323" s="3"/>
      <c r="C323" s="95">
        <f>SUM(C240,C252,C268,C276,C305,C312,C317)</f>
        <v>1124020</v>
      </c>
      <c r="D323" s="95">
        <v>1350247.71</v>
      </c>
      <c r="E323" s="95">
        <f>SUM(E240,E252,E268,E276,E305,E312,E317)</f>
        <v>769576.59000000008</v>
      </c>
    </row>
    <row r="324" spans="1:5" x14ac:dyDescent="0.25">
      <c r="A324" s="34"/>
      <c r="B324" s="24"/>
      <c r="C324" s="35"/>
      <c r="D324" s="35"/>
      <c r="E324" s="35"/>
    </row>
    <row r="325" spans="1:5" x14ac:dyDescent="0.25">
      <c r="A325" s="34"/>
      <c r="B325" s="24"/>
      <c r="C325" s="35"/>
      <c r="D325" s="35"/>
      <c r="E325" s="35"/>
    </row>
    <row r="326" spans="1:5" x14ac:dyDescent="0.25">
      <c r="A326" s="34"/>
      <c r="B326" s="24"/>
      <c r="C326" s="35"/>
      <c r="D326" s="35"/>
      <c r="E326" s="35"/>
    </row>
    <row r="327" spans="1:5" x14ac:dyDescent="0.25">
      <c r="A327" s="34"/>
      <c r="B327" s="24"/>
      <c r="C327" s="35"/>
      <c r="D327" s="35"/>
      <c r="E327" s="35"/>
    </row>
    <row r="328" spans="1:5" x14ac:dyDescent="0.25">
      <c r="A328" s="34"/>
      <c r="B328" s="24"/>
      <c r="C328" s="35"/>
      <c r="D328" s="35"/>
      <c r="E328" s="35"/>
    </row>
    <row r="329" spans="1:5" x14ac:dyDescent="0.25">
      <c r="A329" s="34"/>
      <c r="B329" s="24"/>
      <c r="C329" s="35"/>
      <c r="D329" s="35"/>
      <c r="E329" s="35"/>
    </row>
    <row r="330" spans="1:5" x14ac:dyDescent="0.25">
      <c r="A330" s="34"/>
      <c r="B330" s="24"/>
      <c r="C330" s="35"/>
      <c r="D330" s="35"/>
      <c r="E330" s="35"/>
    </row>
    <row r="331" spans="1:5" x14ac:dyDescent="0.25">
      <c r="A331" s="34"/>
      <c r="B331" s="24"/>
      <c r="C331" s="35"/>
      <c r="D331" s="35"/>
      <c r="E331" s="35"/>
    </row>
    <row r="332" spans="1:5" x14ac:dyDescent="0.25">
      <c r="A332" s="34"/>
      <c r="B332" s="24"/>
      <c r="C332" s="35"/>
      <c r="D332" s="35"/>
      <c r="E332" s="35"/>
    </row>
    <row r="333" spans="1:5" x14ac:dyDescent="0.25">
      <c r="A333" s="34"/>
      <c r="B333" s="24"/>
      <c r="C333" s="35"/>
      <c r="D333" s="35"/>
      <c r="E333" s="35"/>
    </row>
    <row r="334" spans="1:5" x14ac:dyDescent="0.25">
      <c r="A334" s="34"/>
      <c r="B334" s="24"/>
      <c r="C334" s="35"/>
      <c r="D334" s="35"/>
      <c r="E334" s="35"/>
    </row>
    <row r="335" spans="1:5" x14ac:dyDescent="0.25">
      <c r="A335" s="34"/>
      <c r="B335" s="24"/>
      <c r="C335" s="35"/>
      <c r="D335" s="35"/>
      <c r="E335" s="35"/>
    </row>
    <row r="336" spans="1:5" x14ac:dyDescent="0.25">
      <c r="A336" s="8" t="s">
        <v>168</v>
      </c>
      <c r="B336" s="8"/>
    </row>
    <row r="337" spans="1:5" x14ac:dyDescent="0.25">
      <c r="A337" s="58"/>
      <c r="B337" s="56"/>
      <c r="C337" s="13" t="s">
        <v>217</v>
      </c>
      <c r="D337" s="13" t="s">
        <v>218</v>
      </c>
      <c r="E337" s="13" t="s">
        <v>12</v>
      </c>
    </row>
    <row r="338" spans="1:5" x14ac:dyDescent="0.25">
      <c r="A338" s="58"/>
      <c r="B338" s="56"/>
      <c r="C338" s="13" t="s">
        <v>1</v>
      </c>
      <c r="D338" s="13" t="s">
        <v>1</v>
      </c>
      <c r="E338" s="13" t="s">
        <v>1</v>
      </c>
    </row>
    <row r="339" spans="1:5" x14ac:dyDescent="0.25">
      <c r="A339" s="58"/>
      <c r="B339" s="56"/>
      <c r="C339" s="13"/>
      <c r="D339" s="13"/>
      <c r="E339" s="13"/>
    </row>
    <row r="340" spans="1:5" x14ac:dyDescent="0.25">
      <c r="A340" s="58" t="s">
        <v>169</v>
      </c>
      <c r="B340" s="56"/>
      <c r="C340" s="13">
        <v>0</v>
      </c>
      <c r="D340" s="36"/>
      <c r="E340" s="36">
        <v>7519.2</v>
      </c>
    </row>
    <row r="341" spans="1:5" x14ac:dyDescent="0.25">
      <c r="A341" s="58"/>
      <c r="B341" s="56"/>
      <c r="C341" s="13"/>
      <c r="D341" s="13"/>
      <c r="E341" s="13"/>
    </row>
    <row r="342" spans="1:5" x14ac:dyDescent="0.25">
      <c r="A342" s="58" t="s">
        <v>170</v>
      </c>
      <c r="B342" s="56"/>
      <c r="C342" s="36">
        <v>70000</v>
      </c>
      <c r="D342" s="36">
        <v>0</v>
      </c>
      <c r="E342" s="36">
        <v>2400</v>
      </c>
    </row>
    <row r="343" spans="1:5" x14ac:dyDescent="0.25">
      <c r="A343" s="58"/>
      <c r="B343" s="56"/>
      <c r="C343" s="36"/>
      <c r="D343" s="36"/>
      <c r="E343" s="36"/>
    </row>
    <row r="344" spans="1:5" x14ac:dyDescent="0.25">
      <c r="A344" s="58" t="s">
        <v>8</v>
      </c>
      <c r="B344" s="56"/>
      <c r="C344" s="36">
        <v>50000</v>
      </c>
      <c r="D344" s="36">
        <v>84243.59</v>
      </c>
      <c r="E344" s="36">
        <v>60490.74</v>
      </c>
    </row>
    <row r="345" spans="1:5" x14ac:dyDescent="0.25">
      <c r="A345" s="58"/>
      <c r="B345" s="56"/>
      <c r="C345" s="36"/>
      <c r="D345" s="36"/>
      <c r="E345" s="36"/>
    </row>
    <row r="346" spans="1:5" x14ac:dyDescent="0.25">
      <c r="A346" s="58" t="s">
        <v>171</v>
      </c>
      <c r="B346" s="32"/>
      <c r="C346" s="37">
        <v>574310</v>
      </c>
      <c r="D346" s="37">
        <v>1425683.16</v>
      </c>
      <c r="E346" s="37">
        <v>903919.32</v>
      </c>
    </row>
    <row r="347" spans="1:5" x14ac:dyDescent="0.25">
      <c r="A347" s="57"/>
      <c r="B347" s="32"/>
      <c r="C347" s="38"/>
      <c r="D347" s="38"/>
      <c r="E347" s="38"/>
    </row>
    <row r="348" spans="1:5" x14ac:dyDescent="0.25">
      <c r="A348" s="58" t="s">
        <v>172</v>
      </c>
      <c r="B348" s="56"/>
      <c r="C348" s="36">
        <v>0</v>
      </c>
      <c r="D348" s="36">
        <v>0</v>
      </c>
      <c r="E348" s="36">
        <v>0</v>
      </c>
    </row>
    <row r="349" spans="1:5" x14ac:dyDescent="0.25">
      <c r="A349" s="58"/>
      <c r="B349" s="56"/>
      <c r="C349" s="36"/>
      <c r="D349" s="36"/>
      <c r="E349" s="36"/>
    </row>
    <row r="350" spans="1:5" x14ac:dyDescent="0.25">
      <c r="A350" s="58" t="s">
        <v>13</v>
      </c>
      <c r="B350" s="56"/>
      <c r="C350" s="36">
        <v>150000</v>
      </c>
      <c r="D350" s="36">
        <v>196269.63</v>
      </c>
      <c r="E350" s="36">
        <v>81963.429999999993</v>
      </c>
    </row>
    <row r="351" spans="1:5" x14ac:dyDescent="0.25">
      <c r="A351" s="58"/>
      <c r="B351" s="56"/>
      <c r="C351" s="36"/>
      <c r="D351" s="36"/>
      <c r="E351" s="36"/>
    </row>
    <row r="352" spans="1:5" x14ac:dyDescent="0.25">
      <c r="A352" s="58" t="s">
        <v>173</v>
      </c>
      <c r="B352" s="56"/>
      <c r="C352" s="36">
        <v>572501</v>
      </c>
      <c r="D352" s="36">
        <v>915985.32</v>
      </c>
      <c r="E352" s="36">
        <v>353177</v>
      </c>
    </row>
    <row r="353" spans="1:5" x14ac:dyDescent="0.25">
      <c r="A353" s="58"/>
      <c r="B353" s="56"/>
      <c r="C353" s="36"/>
      <c r="D353" s="36"/>
      <c r="E353" s="36"/>
    </row>
    <row r="354" spans="1:5" x14ac:dyDescent="0.25">
      <c r="A354" s="58" t="s">
        <v>174</v>
      </c>
      <c r="B354" s="56"/>
      <c r="C354" s="36">
        <v>60000</v>
      </c>
      <c r="D354" s="36">
        <v>15202.35</v>
      </c>
      <c r="E354" s="36">
        <v>45369.18</v>
      </c>
    </row>
    <row r="355" spans="1:5" x14ac:dyDescent="0.25">
      <c r="A355" s="57"/>
      <c r="B355" s="32"/>
      <c r="C355" s="3"/>
      <c r="D355" s="3"/>
      <c r="E355" s="3"/>
    </row>
    <row r="356" spans="1:5" x14ac:dyDescent="0.25">
      <c r="A356" s="57" t="s">
        <v>220</v>
      </c>
      <c r="B356" s="32"/>
      <c r="C356" s="50">
        <v>157389</v>
      </c>
      <c r="D356" s="50">
        <v>125809</v>
      </c>
      <c r="E356" s="3">
        <v>0</v>
      </c>
    </row>
    <row r="357" spans="1:5" x14ac:dyDescent="0.25">
      <c r="A357" s="57"/>
      <c r="B357" s="32"/>
      <c r="C357" s="3"/>
      <c r="D357" s="3"/>
      <c r="E357" s="3"/>
    </row>
    <row r="358" spans="1:5" ht="17.25" x14ac:dyDescent="0.4">
      <c r="A358" s="58"/>
      <c r="B358" s="56"/>
      <c r="C358" s="40"/>
      <c r="D358" s="13"/>
      <c r="E358" s="13"/>
    </row>
    <row r="359" spans="1:5" ht="17.25" x14ac:dyDescent="0.4">
      <c r="A359" s="58" t="s">
        <v>14</v>
      </c>
      <c r="B359" s="56"/>
      <c r="C359" s="41">
        <f>SUM(C340:C358)</f>
        <v>1634200</v>
      </c>
      <c r="D359" s="41">
        <f>SUM(D340:D358)</f>
        <v>2763193.05</v>
      </c>
      <c r="E359" s="41">
        <f>SUM(E340:E354)</f>
        <v>1454838.8699999999</v>
      </c>
    </row>
    <row r="360" spans="1:5" x14ac:dyDescent="0.25">
      <c r="A360" s="58"/>
      <c r="B360" s="58"/>
      <c r="C360" s="98"/>
      <c r="D360" s="13"/>
      <c r="E360" s="13"/>
    </row>
  </sheetData>
  <pageMargins left="0.7" right="0.47" top="0.2" bottom="0.52" header="0.16" footer="0.68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2"/>
  <sheetViews>
    <sheetView tabSelected="1" workbookViewId="0">
      <selection activeCell="J58" sqref="J58"/>
    </sheetView>
  </sheetViews>
  <sheetFormatPr defaultRowHeight="15" x14ac:dyDescent="0.25"/>
  <cols>
    <col min="1" max="1" width="29.140625" customWidth="1"/>
    <col min="2" max="2" width="8.42578125" customWidth="1"/>
    <col min="3" max="3" width="15.7109375" customWidth="1"/>
    <col min="4" max="4" width="15.140625" customWidth="1"/>
    <col min="5" max="5" width="13.42578125" customWidth="1"/>
  </cols>
  <sheetData>
    <row r="1" spans="1:5" x14ac:dyDescent="0.25">
      <c r="A1" s="173" t="s">
        <v>386</v>
      </c>
      <c r="B1" s="173"/>
      <c r="C1" s="173"/>
      <c r="D1" s="173"/>
      <c r="E1" s="173"/>
    </row>
    <row r="2" spans="1:5" x14ac:dyDescent="0.25">
      <c r="A2" s="173" t="s">
        <v>420</v>
      </c>
      <c r="B2" s="173"/>
      <c r="C2" s="173"/>
      <c r="D2" s="173"/>
      <c r="E2" s="173"/>
    </row>
    <row r="3" spans="1:5" x14ac:dyDescent="0.25">
      <c r="A3" s="42" t="s">
        <v>175</v>
      </c>
      <c r="B3" s="43"/>
      <c r="C3" s="43"/>
      <c r="D3" s="43"/>
      <c r="E3" s="43"/>
    </row>
    <row r="5" spans="1:5" x14ac:dyDescent="0.25">
      <c r="A5" s="3"/>
      <c r="B5" s="1" t="s">
        <v>176</v>
      </c>
      <c r="C5" s="1" t="s">
        <v>396</v>
      </c>
      <c r="D5" s="44" t="s">
        <v>32</v>
      </c>
      <c r="E5" s="44" t="s">
        <v>33</v>
      </c>
    </row>
    <row r="6" spans="1:5" x14ac:dyDescent="0.25">
      <c r="A6" s="3"/>
      <c r="B6" s="1"/>
      <c r="C6" s="1"/>
      <c r="D6" s="44">
        <v>2019</v>
      </c>
      <c r="E6" s="44">
        <v>2018</v>
      </c>
    </row>
    <row r="7" spans="1:5" x14ac:dyDescent="0.25">
      <c r="A7" s="3"/>
      <c r="B7" s="1"/>
      <c r="C7" s="1" t="s">
        <v>1</v>
      </c>
      <c r="D7" s="1" t="s">
        <v>177</v>
      </c>
      <c r="E7" s="1" t="s">
        <v>177</v>
      </c>
    </row>
    <row r="8" spans="1:5" x14ac:dyDescent="0.25">
      <c r="A8" s="3" t="s">
        <v>178</v>
      </c>
      <c r="B8" s="3"/>
      <c r="C8" s="3"/>
      <c r="D8" s="3"/>
      <c r="E8" s="3"/>
    </row>
    <row r="9" spans="1:5" x14ac:dyDescent="0.25">
      <c r="A9" s="3"/>
      <c r="B9" s="1"/>
      <c r="C9" s="3"/>
      <c r="D9" s="3"/>
      <c r="E9" s="3"/>
    </row>
    <row r="10" spans="1:5" x14ac:dyDescent="0.25">
      <c r="A10" s="3" t="s">
        <v>179</v>
      </c>
      <c r="B10" s="44">
        <v>2</v>
      </c>
      <c r="C10" s="6">
        <v>3491351.4</v>
      </c>
      <c r="D10" s="124">
        <v>3849760.73</v>
      </c>
      <c r="E10" s="124">
        <v>2602007.71</v>
      </c>
    </row>
    <row r="11" spans="1:5" x14ac:dyDescent="0.25">
      <c r="A11" s="3"/>
      <c r="B11" s="44"/>
      <c r="C11" s="6"/>
      <c r="D11" s="6"/>
      <c r="E11" s="6"/>
    </row>
    <row r="12" spans="1:5" x14ac:dyDescent="0.25">
      <c r="A12" s="3" t="s">
        <v>212</v>
      </c>
      <c r="B12" s="44" t="s">
        <v>181</v>
      </c>
      <c r="C12" s="6">
        <v>3598238.29</v>
      </c>
      <c r="D12" s="124">
        <v>1793436.59</v>
      </c>
      <c r="E12" s="124">
        <v>1856096.81</v>
      </c>
    </row>
    <row r="13" spans="1:5" x14ac:dyDescent="0.25">
      <c r="A13" s="3"/>
      <c r="B13" s="44"/>
      <c r="C13" s="3"/>
      <c r="D13" s="3"/>
      <c r="E13" s="3"/>
    </row>
    <row r="14" spans="1:5" x14ac:dyDescent="0.25">
      <c r="A14" s="3" t="s">
        <v>180</v>
      </c>
      <c r="B14" s="44" t="s">
        <v>213</v>
      </c>
      <c r="C14" s="6">
        <v>2563886</v>
      </c>
      <c r="D14" s="124">
        <v>2308732.0099999998</v>
      </c>
      <c r="E14" s="124">
        <v>1945571</v>
      </c>
    </row>
    <row r="15" spans="1:5" x14ac:dyDescent="0.25">
      <c r="A15" s="3"/>
      <c r="B15" s="1"/>
      <c r="C15" s="3"/>
      <c r="D15" s="3"/>
      <c r="E15" s="3"/>
    </row>
    <row r="16" spans="1:5" x14ac:dyDescent="0.25">
      <c r="A16" s="3" t="s">
        <v>182</v>
      </c>
      <c r="B16" s="44">
        <v>3</v>
      </c>
      <c r="C16" s="6">
        <v>1348500.51</v>
      </c>
      <c r="D16" s="124">
        <v>692588.71</v>
      </c>
      <c r="E16" s="124">
        <v>849548.24</v>
      </c>
    </row>
    <row r="17" spans="1:5" x14ac:dyDescent="0.25">
      <c r="A17" s="3"/>
      <c r="B17" s="1"/>
      <c r="C17" s="3"/>
      <c r="D17" s="3"/>
      <c r="E17" s="3"/>
    </row>
    <row r="18" spans="1:5" x14ac:dyDescent="0.25">
      <c r="A18" s="3"/>
      <c r="B18" s="1"/>
      <c r="C18" s="6"/>
      <c r="D18" s="6"/>
      <c r="E18" s="6"/>
    </row>
    <row r="19" spans="1:5" x14ac:dyDescent="0.25">
      <c r="A19" s="3"/>
      <c r="B19" s="1"/>
      <c r="C19" s="3"/>
      <c r="D19" s="3"/>
      <c r="E19" s="3"/>
    </row>
    <row r="20" spans="1:5" x14ac:dyDescent="0.25">
      <c r="A20" s="1" t="s">
        <v>183</v>
      </c>
      <c r="B20" s="1"/>
      <c r="C20" s="95">
        <f>SUM(C10:C19)</f>
        <v>11001976.199999999</v>
      </c>
      <c r="D20" s="106">
        <f>SUM(D10:D19)</f>
        <v>8644518.0399999991</v>
      </c>
      <c r="E20" s="106">
        <f>SUM(E10:E19)</f>
        <v>7253223.7599999998</v>
      </c>
    </row>
    <row r="21" spans="1:5" x14ac:dyDescent="0.25">
      <c r="A21" s="3"/>
      <c r="B21" s="3"/>
      <c r="C21" s="3"/>
      <c r="D21" s="3"/>
      <c r="E21" s="3"/>
    </row>
    <row r="22" spans="1:5" x14ac:dyDescent="0.25">
      <c r="A22" s="3"/>
      <c r="B22" s="3"/>
      <c r="C22" s="3"/>
      <c r="D22" s="3"/>
      <c r="E22" s="3"/>
    </row>
    <row r="23" spans="1:5" x14ac:dyDescent="0.25">
      <c r="A23" s="3"/>
      <c r="B23" s="3"/>
      <c r="C23" s="3"/>
      <c r="D23" s="3"/>
      <c r="E23" s="3"/>
    </row>
    <row r="24" spans="1:5" x14ac:dyDescent="0.25">
      <c r="A24" s="1" t="s">
        <v>184</v>
      </c>
      <c r="B24" s="3"/>
      <c r="C24" s="3"/>
      <c r="D24" s="3"/>
      <c r="E24" s="3"/>
    </row>
    <row r="25" spans="1:5" x14ac:dyDescent="0.25">
      <c r="A25" s="3"/>
      <c r="B25" s="3"/>
      <c r="C25" s="3"/>
      <c r="D25" s="3"/>
      <c r="E25" s="3"/>
    </row>
    <row r="26" spans="1:5" x14ac:dyDescent="0.25">
      <c r="A26" s="3" t="s">
        <v>179</v>
      </c>
      <c r="B26" s="44">
        <v>4</v>
      </c>
      <c r="C26" s="6">
        <v>3491351.4</v>
      </c>
      <c r="D26" s="20">
        <v>3849765.73</v>
      </c>
      <c r="E26" s="6">
        <v>3273946.23</v>
      </c>
    </row>
    <row r="27" spans="1:5" x14ac:dyDescent="0.25">
      <c r="A27" s="3"/>
      <c r="B27" s="44"/>
      <c r="C27" s="6"/>
      <c r="D27" s="6"/>
      <c r="E27" s="6"/>
    </row>
    <row r="28" spans="1:5" x14ac:dyDescent="0.25">
      <c r="A28" s="3" t="s">
        <v>180</v>
      </c>
      <c r="B28" s="1" t="s">
        <v>315</v>
      </c>
      <c r="C28" s="6">
        <v>2563886</v>
      </c>
      <c r="D28" s="20">
        <v>1910953.82</v>
      </c>
      <c r="E28" s="6">
        <v>1305884.6100000001</v>
      </c>
    </row>
    <row r="29" spans="1:5" x14ac:dyDescent="0.25">
      <c r="A29" s="3"/>
      <c r="B29" s="3"/>
      <c r="C29" s="3"/>
      <c r="D29" s="3"/>
      <c r="E29" s="3"/>
    </row>
    <row r="30" spans="1:5" x14ac:dyDescent="0.25">
      <c r="A30" s="3" t="s">
        <v>185</v>
      </c>
      <c r="B30" s="3"/>
      <c r="C30" s="3"/>
      <c r="D30" s="3"/>
      <c r="E30" s="3"/>
    </row>
    <row r="31" spans="1:5" x14ac:dyDescent="0.25">
      <c r="A31" s="3" t="s">
        <v>186</v>
      </c>
      <c r="B31" s="1" t="s">
        <v>384</v>
      </c>
      <c r="C31" s="6">
        <v>458500.51</v>
      </c>
      <c r="D31" s="124">
        <v>1602461.28</v>
      </c>
      <c r="E31" s="6">
        <v>1031877.66</v>
      </c>
    </row>
    <row r="32" spans="1:5" x14ac:dyDescent="0.25">
      <c r="A32" s="3" t="s">
        <v>187</v>
      </c>
      <c r="B32" s="44">
        <v>7</v>
      </c>
      <c r="C32" s="6">
        <v>0</v>
      </c>
      <c r="D32" s="124">
        <v>64010</v>
      </c>
      <c r="E32" s="6">
        <v>54965.75</v>
      </c>
    </row>
    <row r="33" spans="1:5" x14ac:dyDescent="0.25">
      <c r="A33" s="3" t="s">
        <v>9</v>
      </c>
      <c r="B33" s="44">
        <v>8</v>
      </c>
      <c r="C33" s="6">
        <v>1090000</v>
      </c>
      <c r="D33" s="6">
        <v>603889.77</v>
      </c>
      <c r="E33" s="6">
        <v>42763.45</v>
      </c>
    </row>
    <row r="34" spans="1:5" x14ac:dyDescent="0.25">
      <c r="A34" s="3"/>
      <c r="B34" s="3"/>
      <c r="C34" s="3"/>
      <c r="D34" s="3"/>
      <c r="E34" s="3"/>
    </row>
    <row r="35" spans="1:5" x14ac:dyDescent="0.25">
      <c r="A35" s="3" t="s">
        <v>188</v>
      </c>
      <c r="B35" s="164" t="s">
        <v>385</v>
      </c>
      <c r="C35" s="6">
        <v>3398238.29</v>
      </c>
      <c r="D35" s="124">
        <v>150396.24</v>
      </c>
      <c r="E35" s="6">
        <v>1895106.63</v>
      </c>
    </row>
    <row r="36" spans="1:5" x14ac:dyDescent="0.25">
      <c r="A36" s="3" t="s">
        <v>421</v>
      </c>
      <c r="B36" s="44"/>
      <c r="C36" s="6"/>
      <c r="D36" s="6"/>
      <c r="E36" s="6"/>
    </row>
    <row r="37" spans="1:5" x14ac:dyDescent="0.25">
      <c r="A37" s="1" t="s">
        <v>189</v>
      </c>
      <c r="B37" s="3"/>
      <c r="C37" s="95">
        <f>SUM(C26:C35)</f>
        <v>11001976.199999999</v>
      </c>
      <c r="D37" s="95">
        <f>SUM(D26:D36)</f>
        <v>8181476.8399999999</v>
      </c>
      <c r="E37" s="95">
        <f t="shared" ref="E37" si="0">SUM(E26:E35)</f>
        <v>7604544.3300000001</v>
      </c>
    </row>
    <row r="38" spans="1:5" x14ac:dyDescent="0.25">
      <c r="A38" s="3"/>
      <c r="B38" s="3"/>
      <c r="C38" s="3"/>
      <c r="D38" s="3"/>
      <c r="E38" s="3"/>
    </row>
    <row r="39" spans="1:5" x14ac:dyDescent="0.25">
      <c r="A39" s="3"/>
      <c r="B39" s="3"/>
      <c r="C39" s="3"/>
      <c r="D39" s="3"/>
      <c r="E39" s="3"/>
    </row>
    <row r="40" spans="1:5" ht="17.25" x14ac:dyDescent="0.4">
      <c r="A40" s="100" t="s">
        <v>190</v>
      </c>
      <c r="B40" s="1"/>
      <c r="C40" s="96">
        <f>SUM(C20-C37)</f>
        <v>0</v>
      </c>
      <c r="D40" s="96">
        <f t="shared" ref="D40:E40" si="1">SUM(D20-D37)</f>
        <v>463041.19999999925</v>
      </c>
      <c r="E40" s="96">
        <f t="shared" si="1"/>
        <v>-351320.5700000003</v>
      </c>
    </row>
    <row r="41" spans="1:5" x14ac:dyDescent="0.25">
      <c r="A41" s="3"/>
      <c r="B41" s="3"/>
      <c r="C41" s="3"/>
      <c r="D41" s="9"/>
      <c r="E41" s="3"/>
    </row>
    <row r="42" spans="1:5" x14ac:dyDescent="0.25">
      <c r="D42" s="26"/>
      <c r="E42" s="26"/>
    </row>
    <row r="46" spans="1:5" x14ac:dyDescent="0.25">
      <c r="C46">
        <v>1</v>
      </c>
    </row>
    <row r="57" spans="1:4" x14ac:dyDescent="0.25">
      <c r="B57" s="42" t="s">
        <v>386</v>
      </c>
      <c r="C57" s="43"/>
      <c r="D57" s="43"/>
    </row>
    <row r="58" spans="1:4" x14ac:dyDescent="0.25">
      <c r="B58" s="42" t="s">
        <v>422</v>
      </c>
      <c r="C58" s="43"/>
      <c r="D58" s="43"/>
    </row>
    <row r="60" spans="1:4" x14ac:dyDescent="0.25">
      <c r="A60" s="3"/>
      <c r="B60" s="1" t="s">
        <v>176</v>
      </c>
      <c r="C60" s="1" t="s">
        <v>390</v>
      </c>
      <c r="D60" s="1" t="s">
        <v>389</v>
      </c>
    </row>
    <row r="61" spans="1:4" x14ac:dyDescent="0.25">
      <c r="A61" s="3"/>
      <c r="B61" s="1"/>
      <c r="C61" s="1" t="s">
        <v>1</v>
      </c>
      <c r="D61" s="1" t="s">
        <v>1</v>
      </c>
    </row>
    <row r="62" spans="1:4" x14ac:dyDescent="0.25">
      <c r="A62" s="3"/>
      <c r="B62" s="3"/>
      <c r="C62" s="3"/>
      <c r="D62" s="3"/>
    </row>
    <row r="63" spans="1:4" x14ac:dyDescent="0.25">
      <c r="A63" s="3" t="s">
        <v>191</v>
      </c>
      <c r="B63" s="3"/>
      <c r="C63" s="6">
        <v>121633.16</v>
      </c>
      <c r="D63" s="6">
        <v>472953.73</v>
      </c>
    </row>
    <row r="64" spans="1:4" x14ac:dyDescent="0.25">
      <c r="A64" s="3"/>
      <c r="B64" s="3"/>
      <c r="C64" s="3"/>
      <c r="D64" s="3"/>
    </row>
    <row r="65" spans="1:4" x14ac:dyDescent="0.25">
      <c r="A65" s="3" t="s">
        <v>192</v>
      </c>
      <c r="B65" s="3"/>
      <c r="C65" s="6">
        <v>463041.2</v>
      </c>
      <c r="D65" s="6">
        <v>-351320.57</v>
      </c>
    </row>
    <row r="66" spans="1:4" x14ac:dyDescent="0.25">
      <c r="A66" s="3"/>
      <c r="B66" s="3"/>
      <c r="C66" s="3"/>
      <c r="D66" s="3"/>
    </row>
    <row r="67" spans="1:4" x14ac:dyDescent="0.25">
      <c r="A67" s="1" t="s">
        <v>193</v>
      </c>
      <c r="B67" s="1">
        <v>13</v>
      </c>
      <c r="C67" s="22">
        <f>SUM(C63:C66)</f>
        <v>584674.36</v>
      </c>
      <c r="D67" s="22">
        <f>SUM(D63:D66)</f>
        <v>121633.15999999997</v>
      </c>
    </row>
    <row r="68" spans="1:4" x14ac:dyDescent="0.25">
      <c r="A68" s="3"/>
      <c r="B68" s="3"/>
      <c r="C68" s="3"/>
      <c r="D68" s="3"/>
    </row>
    <row r="82" spans="4:4" x14ac:dyDescent="0.25">
      <c r="D82">
        <v>3</v>
      </c>
    </row>
    <row r="99" spans="1:5" x14ac:dyDescent="0.25">
      <c r="A99" s="173" t="s">
        <v>386</v>
      </c>
      <c r="B99" s="173"/>
      <c r="C99" s="173"/>
      <c r="D99" s="173"/>
    </row>
    <row r="100" spans="1:5" x14ac:dyDescent="0.25">
      <c r="A100" s="173" t="s">
        <v>324</v>
      </c>
      <c r="B100" s="173"/>
      <c r="C100" s="173"/>
      <c r="D100" s="173"/>
    </row>
    <row r="102" spans="1:5" x14ac:dyDescent="0.25">
      <c r="A102" s="42"/>
    </row>
    <row r="104" spans="1:5" x14ac:dyDescent="0.25">
      <c r="A104" s="3"/>
      <c r="B104" s="1" t="s">
        <v>176</v>
      </c>
      <c r="C104" s="1" t="s">
        <v>369</v>
      </c>
      <c r="D104" s="1" t="s">
        <v>368</v>
      </c>
    </row>
    <row r="105" spans="1:5" x14ac:dyDescent="0.25">
      <c r="A105" s="3"/>
      <c r="B105" s="1"/>
      <c r="C105" s="1" t="s">
        <v>1</v>
      </c>
      <c r="D105" s="1" t="s">
        <v>1</v>
      </c>
    </row>
    <row r="106" spans="1:5" x14ac:dyDescent="0.25">
      <c r="A106" s="1" t="s">
        <v>194</v>
      </c>
      <c r="B106" s="3"/>
      <c r="C106" s="3"/>
      <c r="D106" s="3"/>
    </row>
    <row r="107" spans="1:5" x14ac:dyDescent="0.25">
      <c r="A107" s="3"/>
      <c r="B107" s="3"/>
      <c r="C107" s="3"/>
      <c r="D107" s="3"/>
    </row>
    <row r="108" spans="1:5" x14ac:dyDescent="0.25">
      <c r="A108" s="1" t="s">
        <v>195</v>
      </c>
      <c r="B108" s="3"/>
      <c r="C108" s="3"/>
      <c r="D108" s="3"/>
    </row>
    <row r="109" spans="1:5" x14ac:dyDescent="0.25">
      <c r="A109" s="3" t="s">
        <v>196</v>
      </c>
      <c r="B109" s="44">
        <v>10</v>
      </c>
      <c r="C109" s="9">
        <v>592483.16</v>
      </c>
      <c r="D109" s="9">
        <v>121633.16</v>
      </c>
      <c r="E109" s="25"/>
    </row>
    <row r="110" spans="1:5" x14ac:dyDescent="0.25">
      <c r="A110" s="3" t="s">
        <v>197</v>
      </c>
      <c r="B110" s="44">
        <v>11</v>
      </c>
      <c r="C110" s="9" t="s">
        <v>92</v>
      </c>
      <c r="D110" s="9" t="s">
        <v>92</v>
      </c>
      <c r="E110" s="25"/>
    </row>
    <row r="111" spans="1:5" x14ac:dyDescent="0.25">
      <c r="A111" s="1" t="s">
        <v>14</v>
      </c>
      <c r="B111" s="44"/>
      <c r="C111" s="10">
        <v>592483.16</v>
      </c>
      <c r="D111" s="10">
        <v>121633.16</v>
      </c>
      <c r="E111" s="25"/>
    </row>
    <row r="112" spans="1:5" x14ac:dyDescent="0.25">
      <c r="A112" s="3"/>
      <c r="B112" s="44"/>
      <c r="C112" s="9"/>
      <c r="D112" s="9"/>
      <c r="E112" s="25"/>
    </row>
    <row r="113" spans="1:5" x14ac:dyDescent="0.25">
      <c r="A113" s="1" t="s">
        <v>198</v>
      </c>
      <c r="B113" s="44"/>
      <c r="C113" s="9"/>
      <c r="D113" s="9"/>
      <c r="E113" s="25"/>
    </row>
    <row r="114" spans="1:5" x14ac:dyDescent="0.25">
      <c r="A114" s="3" t="s">
        <v>199</v>
      </c>
      <c r="B114" s="44">
        <v>14</v>
      </c>
      <c r="C114" s="10"/>
      <c r="D114" s="10"/>
      <c r="E114" s="25"/>
    </row>
    <row r="115" spans="1:5" x14ac:dyDescent="0.25">
      <c r="A115" s="1" t="s">
        <v>200</v>
      </c>
      <c r="B115" s="44"/>
      <c r="C115" s="10">
        <v>592483.16</v>
      </c>
      <c r="D115" s="10">
        <v>121633.16</v>
      </c>
      <c r="E115" s="25"/>
    </row>
    <row r="116" spans="1:5" x14ac:dyDescent="0.25">
      <c r="A116" s="3"/>
      <c r="B116" s="44"/>
      <c r="C116" s="9"/>
      <c r="D116" s="9"/>
      <c r="E116" s="25"/>
    </row>
    <row r="117" spans="1:5" x14ac:dyDescent="0.25">
      <c r="A117" s="1" t="s">
        <v>201</v>
      </c>
      <c r="B117" s="44"/>
      <c r="C117" s="9"/>
      <c r="D117" s="9"/>
      <c r="E117" s="25"/>
    </row>
    <row r="118" spans="1:5" x14ac:dyDescent="0.25">
      <c r="A118" s="3" t="s">
        <v>202</v>
      </c>
      <c r="B118" s="44">
        <v>12</v>
      </c>
      <c r="C118" s="9">
        <f>'[1]NOTE 10 - 15'!D43</f>
        <v>0</v>
      </c>
      <c r="D118" s="9"/>
      <c r="E118" s="25"/>
    </row>
    <row r="119" spans="1:5" x14ac:dyDescent="0.25">
      <c r="A119" s="3" t="s">
        <v>203</v>
      </c>
      <c r="B119" s="44">
        <v>15</v>
      </c>
      <c r="C119" s="9">
        <v>7809.39</v>
      </c>
      <c r="D119" s="9"/>
      <c r="E119" s="25"/>
    </row>
    <row r="120" spans="1:5" x14ac:dyDescent="0.25">
      <c r="A120" s="1" t="s">
        <v>387</v>
      </c>
      <c r="B120" s="44"/>
      <c r="C120" s="10">
        <f>SUM(C118:C119)</f>
        <v>7809.39</v>
      </c>
      <c r="D120" s="10">
        <f>SUM(D118:D119)</f>
        <v>0</v>
      </c>
      <c r="E120" s="25"/>
    </row>
    <row r="121" spans="1:5" x14ac:dyDescent="0.25">
      <c r="A121" s="3"/>
      <c r="B121" s="44"/>
      <c r="C121" s="9"/>
      <c r="D121" s="9"/>
      <c r="E121" s="25"/>
    </row>
    <row r="122" spans="1:5" x14ac:dyDescent="0.25">
      <c r="A122" s="1" t="s">
        <v>204</v>
      </c>
      <c r="B122" s="44"/>
      <c r="C122" s="10">
        <f>(C115-C120)</f>
        <v>584673.77</v>
      </c>
      <c r="D122" s="10">
        <v>121633.16</v>
      </c>
      <c r="E122" s="25"/>
    </row>
    <row r="123" spans="1:5" x14ac:dyDescent="0.25">
      <c r="A123" s="3"/>
      <c r="B123" s="44"/>
      <c r="C123" s="9"/>
      <c r="D123" s="9"/>
      <c r="E123" s="25"/>
    </row>
    <row r="124" spans="1:5" x14ac:dyDescent="0.25">
      <c r="A124" s="3" t="s">
        <v>205</v>
      </c>
      <c r="B124" s="44"/>
      <c r="C124" s="9"/>
      <c r="D124" s="9"/>
      <c r="E124" s="25"/>
    </row>
    <row r="125" spans="1:5" x14ac:dyDescent="0.25">
      <c r="A125" s="3" t="s">
        <v>206</v>
      </c>
      <c r="B125" s="44">
        <v>13</v>
      </c>
      <c r="C125" s="10">
        <v>584673.77</v>
      </c>
      <c r="D125" s="10">
        <v>121633.16</v>
      </c>
      <c r="E125" s="25"/>
    </row>
    <row r="126" spans="1:5" x14ac:dyDescent="0.25">
      <c r="A126" s="3" t="s">
        <v>207</v>
      </c>
      <c r="B126" s="44"/>
      <c r="C126" s="9"/>
      <c r="D126" s="9"/>
      <c r="E126" s="25"/>
    </row>
    <row r="127" spans="1:5" x14ac:dyDescent="0.25">
      <c r="C127" s="25"/>
      <c r="D127" s="25"/>
      <c r="E127" s="25"/>
    </row>
    <row r="132" spans="1:5" x14ac:dyDescent="0.25">
      <c r="D132">
        <v>2</v>
      </c>
    </row>
    <row r="134" spans="1:5" x14ac:dyDescent="0.25">
      <c r="A134" s="174"/>
      <c r="B134" s="174"/>
      <c r="C134" s="174"/>
      <c r="D134" s="174"/>
      <c r="E134" s="174"/>
    </row>
    <row r="135" spans="1:5" x14ac:dyDescent="0.25">
      <c r="A135" s="174"/>
      <c r="B135" s="174"/>
      <c r="C135" s="174"/>
      <c r="D135" s="174"/>
      <c r="E135" s="174"/>
    </row>
    <row r="136" spans="1:5" x14ac:dyDescent="0.25">
      <c r="A136" s="34"/>
      <c r="B136" s="150"/>
      <c r="C136" s="150"/>
      <c r="D136" s="150"/>
      <c r="E136" s="150"/>
    </row>
    <row r="137" spans="1:5" x14ac:dyDescent="0.25">
      <c r="A137" s="24"/>
      <c r="B137" s="24"/>
      <c r="C137" s="24"/>
      <c r="D137" s="24"/>
      <c r="E137" s="24"/>
    </row>
    <row r="138" spans="1:5" x14ac:dyDescent="0.25">
      <c r="A138" s="24"/>
      <c r="B138" s="23"/>
      <c r="C138" s="23"/>
      <c r="D138" s="151"/>
      <c r="E138" s="151"/>
    </row>
    <row r="139" spans="1:5" x14ac:dyDescent="0.25">
      <c r="A139" s="24"/>
      <c r="B139" s="23"/>
      <c r="C139" s="23"/>
      <c r="D139" s="151"/>
      <c r="E139" s="151"/>
    </row>
    <row r="140" spans="1:5" x14ac:dyDescent="0.25">
      <c r="A140" s="24"/>
      <c r="B140" s="23"/>
      <c r="C140" s="23"/>
      <c r="D140" s="23"/>
      <c r="E140" s="23"/>
    </row>
    <row r="141" spans="1:5" x14ac:dyDescent="0.25">
      <c r="A141" s="23"/>
      <c r="B141" s="24"/>
      <c r="C141" s="24"/>
      <c r="D141" s="24"/>
      <c r="E141" s="24"/>
    </row>
    <row r="142" spans="1:5" x14ac:dyDescent="0.25">
      <c r="A142" s="24"/>
      <c r="B142" s="23"/>
      <c r="C142" s="24"/>
      <c r="D142" s="24"/>
      <c r="E142" s="24"/>
    </row>
    <row r="143" spans="1:5" x14ac:dyDescent="0.25">
      <c r="A143" s="24"/>
      <c r="B143" s="151"/>
      <c r="C143" s="48"/>
      <c r="D143" s="48"/>
      <c r="E143" s="48"/>
    </row>
    <row r="144" spans="1:5" x14ac:dyDescent="0.25">
      <c r="A144" s="24"/>
      <c r="B144" s="151"/>
      <c r="C144" s="48"/>
      <c r="D144" s="48"/>
      <c r="E144" s="48"/>
    </row>
    <row r="145" spans="1:5" x14ac:dyDescent="0.25">
      <c r="A145" s="24"/>
      <c r="B145" s="151"/>
      <c r="C145" s="48"/>
      <c r="D145" s="48"/>
      <c r="E145" s="48"/>
    </row>
    <row r="146" spans="1:5" x14ac:dyDescent="0.25">
      <c r="A146" s="24"/>
      <c r="B146" s="151"/>
      <c r="C146" s="24"/>
      <c r="D146" s="24"/>
      <c r="E146" s="24"/>
    </row>
    <row r="147" spans="1:5" x14ac:dyDescent="0.25">
      <c r="A147" s="24"/>
      <c r="B147" s="151"/>
      <c r="C147" s="48"/>
      <c r="D147" s="48"/>
      <c r="E147" s="48"/>
    </row>
    <row r="148" spans="1:5" x14ac:dyDescent="0.25">
      <c r="A148" s="24"/>
      <c r="B148" s="23"/>
      <c r="C148" s="24"/>
      <c r="D148" s="24"/>
      <c r="E148" s="24"/>
    </row>
    <row r="149" spans="1:5" x14ac:dyDescent="0.25">
      <c r="A149" s="24"/>
      <c r="B149" s="151"/>
      <c r="C149" s="48"/>
      <c r="D149" s="48"/>
      <c r="E149" s="48"/>
    </row>
    <row r="150" spans="1:5" x14ac:dyDescent="0.25">
      <c r="A150" s="24"/>
      <c r="B150" s="23"/>
      <c r="C150" s="24"/>
      <c r="D150" s="24"/>
      <c r="E150" s="24"/>
    </row>
    <row r="151" spans="1:5" x14ac:dyDescent="0.25">
      <c r="A151" s="24"/>
      <c r="B151" s="23"/>
      <c r="C151" s="48"/>
      <c r="D151" s="48"/>
      <c r="E151" s="48"/>
    </row>
    <row r="152" spans="1:5" x14ac:dyDescent="0.25">
      <c r="A152" s="24"/>
      <c r="B152" s="23"/>
      <c r="C152" s="24"/>
      <c r="D152" s="24"/>
      <c r="E152" s="24"/>
    </row>
    <row r="153" spans="1:5" x14ac:dyDescent="0.25">
      <c r="A153" s="23"/>
      <c r="B153" s="23"/>
      <c r="C153" s="152"/>
      <c r="D153" s="152"/>
      <c r="E153" s="152"/>
    </row>
    <row r="154" spans="1:5" x14ac:dyDescent="0.25">
      <c r="A154" s="24"/>
      <c r="B154" s="24"/>
      <c r="C154" s="24"/>
      <c r="D154" s="24"/>
      <c r="E154" s="24"/>
    </row>
    <row r="155" spans="1:5" x14ac:dyDescent="0.25">
      <c r="A155" s="24"/>
      <c r="B155" s="24"/>
      <c r="C155" s="24"/>
      <c r="D155" s="24"/>
      <c r="E155" s="24"/>
    </row>
    <row r="156" spans="1:5" x14ac:dyDescent="0.25">
      <c r="A156" s="24"/>
      <c r="B156" s="24"/>
      <c r="C156" s="24"/>
      <c r="D156" s="24"/>
      <c r="E156" s="24"/>
    </row>
    <row r="157" spans="1:5" x14ac:dyDescent="0.25">
      <c r="A157" s="23"/>
      <c r="B157" s="24"/>
      <c r="C157" s="24"/>
      <c r="D157" s="24"/>
      <c r="E157" s="24"/>
    </row>
    <row r="158" spans="1:5" x14ac:dyDescent="0.25">
      <c r="A158" s="24"/>
      <c r="B158" s="24"/>
      <c r="C158" s="24"/>
      <c r="D158" s="24"/>
      <c r="E158" s="24"/>
    </row>
    <row r="159" spans="1:5" x14ac:dyDescent="0.25">
      <c r="A159" s="24"/>
      <c r="B159" s="151"/>
      <c r="C159" s="48"/>
      <c r="D159" s="48"/>
      <c r="E159" s="48"/>
    </row>
    <row r="160" spans="1:5" x14ac:dyDescent="0.25">
      <c r="A160" s="24"/>
      <c r="B160" s="151"/>
      <c r="C160" s="48"/>
      <c r="D160" s="48"/>
      <c r="E160" s="48"/>
    </row>
    <row r="161" spans="1:5" x14ac:dyDescent="0.25">
      <c r="A161" s="24"/>
      <c r="B161" s="23"/>
      <c r="C161" s="48"/>
      <c r="D161" s="48"/>
      <c r="E161" s="153"/>
    </row>
    <row r="162" spans="1:5" x14ac:dyDescent="0.25">
      <c r="A162" s="24"/>
      <c r="B162" s="24"/>
      <c r="C162" s="24"/>
      <c r="D162" s="24"/>
      <c r="E162" s="24"/>
    </row>
    <row r="163" spans="1:5" x14ac:dyDescent="0.25">
      <c r="A163" s="24"/>
      <c r="B163" s="24"/>
      <c r="C163" s="24"/>
      <c r="D163" s="24"/>
      <c r="E163" s="24"/>
    </row>
    <row r="164" spans="1:5" x14ac:dyDescent="0.25">
      <c r="A164" s="24"/>
      <c r="B164" s="23"/>
      <c r="C164" s="48"/>
      <c r="D164" s="48"/>
      <c r="E164" s="48"/>
    </row>
    <row r="165" spans="1:5" x14ac:dyDescent="0.25">
      <c r="A165" s="24"/>
      <c r="B165" s="151"/>
      <c r="C165" s="48"/>
      <c r="D165" s="48"/>
      <c r="E165" s="48"/>
    </row>
    <row r="166" spans="1:5" x14ac:dyDescent="0.25">
      <c r="A166" s="24"/>
      <c r="B166" s="151"/>
      <c r="C166" s="48"/>
      <c r="D166" s="48"/>
      <c r="E166" s="154"/>
    </row>
    <row r="167" spans="1:5" x14ac:dyDescent="0.25">
      <c r="A167" s="24"/>
      <c r="B167" s="24"/>
      <c r="C167" s="24"/>
      <c r="D167" s="24"/>
      <c r="E167" s="24"/>
    </row>
    <row r="168" spans="1:5" x14ac:dyDescent="0.25">
      <c r="A168" s="24"/>
      <c r="B168" s="151"/>
      <c r="C168" s="48"/>
      <c r="D168" s="48"/>
      <c r="E168" s="48"/>
    </row>
    <row r="169" spans="1:5" x14ac:dyDescent="0.25">
      <c r="A169" s="24"/>
      <c r="B169" s="151"/>
      <c r="C169" s="48"/>
      <c r="D169" s="48"/>
      <c r="E169" s="48"/>
    </row>
    <row r="170" spans="1:5" x14ac:dyDescent="0.25">
      <c r="A170" s="23"/>
      <c r="B170" s="24"/>
      <c r="C170" s="155"/>
      <c r="D170" s="155"/>
      <c r="E170" s="155"/>
    </row>
    <row r="171" spans="1:5" x14ac:dyDescent="0.25">
      <c r="A171" s="24"/>
      <c r="B171" s="24"/>
      <c r="C171" s="24"/>
      <c r="D171" s="24"/>
      <c r="E171" s="24"/>
    </row>
    <row r="172" spans="1:5" x14ac:dyDescent="0.25">
      <c r="A172" s="24"/>
      <c r="B172" s="24"/>
      <c r="C172" s="24"/>
      <c r="D172" s="24"/>
      <c r="E172" s="24"/>
    </row>
    <row r="173" spans="1:5" x14ac:dyDescent="0.25">
      <c r="A173" s="23"/>
      <c r="B173" s="23"/>
      <c r="C173" s="156"/>
      <c r="D173" s="156"/>
      <c r="E173" s="156"/>
    </row>
    <row r="174" spans="1:5" x14ac:dyDescent="0.25">
      <c r="A174" s="24"/>
      <c r="B174" s="24"/>
      <c r="C174" s="24"/>
      <c r="D174" s="154"/>
      <c r="E174" s="24"/>
    </row>
    <row r="175" spans="1:5" x14ac:dyDescent="0.25">
      <c r="D175" s="26"/>
      <c r="E175" s="26"/>
    </row>
    <row r="189" spans="1:5" x14ac:dyDescent="0.25">
      <c r="A189" s="24"/>
      <c r="B189" s="24"/>
      <c r="C189" s="24"/>
      <c r="D189" s="24"/>
      <c r="E189" s="24"/>
    </row>
    <row r="190" spans="1:5" x14ac:dyDescent="0.25">
      <c r="A190" s="24"/>
      <c r="B190" s="34"/>
      <c r="C190" s="150"/>
      <c r="D190" s="150"/>
      <c r="E190" s="24"/>
    </row>
    <row r="191" spans="1:5" x14ac:dyDescent="0.25">
      <c r="A191" s="24"/>
      <c r="B191" s="34"/>
      <c r="C191" s="150"/>
      <c r="D191" s="150"/>
      <c r="E191" s="24"/>
    </row>
    <row r="192" spans="1:5" x14ac:dyDescent="0.25">
      <c r="A192" s="24"/>
      <c r="B192" s="24"/>
      <c r="C192" s="24"/>
      <c r="D192" s="24"/>
      <c r="E192" s="24"/>
    </row>
    <row r="193" spans="1:5" x14ac:dyDescent="0.25">
      <c r="A193" s="24"/>
      <c r="B193" s="23"/>
      <c r="C193" s="23"/>
      <c r="D193" s="23"/>
      <c r="E193" s="24"/>
    </row>
    <row r="194" spans="1:5" x14ac:dyDescent="0.25">
      <c r="A194" s="24"/>
      <c r="B194" s="23"/>
      <c r="C194" s="23"/>
      <c r="D194" s="23"/>
      <c r="E194" s="24"/>
    </row>
    <row r="195" spans="1:5" x14ac:dyDescent="0.25">
      <c r="A195" s="24"/>
      <c r="B195" s="24"/>
      <c r="C195" s="24"/>
      <c r="D195" s="24"/>
      <c r="E195" s="24"/>
    </row>
    <row r="196" spans="1:5" x14ac:dyDescent="0.25">
      <c r="A196" s="24"/>
      <c r="B196" s="24"/>
      <c r="C196" s="48"/>
      <c r="D196" s="48"/>
      <c r="E196" s="24"/>
    </row>
    <row r="197" spans="1:5" x14ac:dyDescent="0.25">
      <c r="A197" s="24"/>
      <c r="B197" s="24"/>
      <c r="C197" s="24"/>
      <c r="D197" s="24"/>
      <c r="E197" s="24"/>
    </row>
    <row r="198" spans="1:5" x14ac:dyDescent="0.25">
      <c r="A198" s="24"/>
      <c r="B198" s="24"/>
      <c r="C198" s="48"/>
      <c r="D198" s="48"/>
      <c r="E198" s="24"/>
    </row>
    <row r="199" spans="1:5" x14ac:dyDescent="0.25">
      <c r="A199" s="24"/>
      <c r="B199" s="24"/>
      <c r="C199" s="24"/>
      <c r="D199" s="24"/>
      <c r="E199" s="24"/>
    </row>
    <row r="200" spans="1:5" x14ac:dyDescent="0.25">
      <c r="A200" s="23"/>
      <c r="B200" s="23"/>
      <c r="C200" s="155"/>
      <c r="D200" s="155"/>
      <c r="E200" s="24"/>
    </row>
    <row r="201" spans="1:5" x14ac:dyDescent="0.25">
      <c r="A201" s="24"/>
      <c r="B201" s="24"/>
      <c r="C201" s="24"/>
      <c r="D201" s="24"/>
      <c r="E201" s="24"/>
    </row>
    <row r="232" spans="1:4" x14ac:dyDescent="0.25">
      <c r="A232" s="174"/>
      <c r="B232" s="174"/>
      <c r="C232" s="174"/>
      <c r="D232" s="174"/>
    </row>
    <row r="233" spans="1:4" x14ac:dyDescent="0.25">
      <c r="A233" s="174"/>
      <c r="B233" s="174"/>
      <c r="C233" s="174"/>
      <c r="D233" s="174"/>
    </row>
    <row r="234" spans="1:4" x14ac:dyDescent="0.25">
      <c r="A234" s="24"/>
      <c r="B234" s="24"/>
      <c r="C234" s="24"/>
      <c r="D234" s="24"/>
    </row>
    <row r="235" spans="1:4" x14ac:dyDescent="0.25">
      <c r="A235" s="34"/>
      <c r="B235" s="24"/>
      <c r="C235" s="24"/>
      <c r="D235" s="24"/>
    </row>
    <row r="236" spans="1:4" x14ac:dyDescent="0.25">
      <c r="A236" s="24"/>
      <c r="B236" s="24"/>
      <c r="C236" s="24"/>
      <c r="D236" s="24"/>
    </row>
    <row r="237" spans="1:4" x14ac:dyDescent="0.25">
      <c r="A237" s="24"/>
      <c r="B237" s="23"/>
      <c r="C237" s="23"/>
      <c r="D237" s="23"/>
    </row>
    <row r="238" spans="1:4" x14ac:dyDescent="0.25">
      <c r="A238" s="24"/>
      <c r="B238" s="23"/>
      <c r="C238" s="23"/>
      <c r="D238" s="23"/>
    </row>
    <row r="239" spans="1:4" x14ac:dyDescent="0.25">
      <c r="A239" s="23"/>
      <c r="B239" s="24"/>
      <c r="C239" s="24"/>
      <c r="D239" s="24"/>
    </row>
    <row r="240" spans="1:4" x14ac:dyDescent="0.25">
      <c r="A240" s="24"/>
      <c r="B240" s="24"/>
      <c r="C240" s="24"/>
      <c r="D240" s="24"/>
    </row>
    <row r="241" spans="1:5" x14ac:dyDescent="0.25">
      <c r="A241" s="23"/>
      <c r="B241" s="24"/>
      <c r="C241" s="24"/>
      <c r="D241" s="24"/>
    </row>
    <row r="242" spans="1:5" x14ac:dyDescent="0.25">
      <c r="A242" s="24"/>
      <c r="B242" s="151"/>
      <c r="C242" s="154"/>
      <c r="D242" s="154"/>
      <c r="E242" s="25"/>
    </row>
    <row r="243" spans="1:5" x14ac:dyDescent="0.25">
      <c r="A243" s="24"/>
      <c r="B243" s="151"/>
      <c r="C243" s="154"/>
      <c r="D243" s="154"/>
      <c r="E243" s="25"/>
    </row>
    <row r="244" spans="1:5" x14ac:dyDescent="0.25">
      <c r="A244" s="24"/>
      <c r="B244" s="151"/>
      <c r="C244" s="156"/>
      <c r="D244" s="156"/>
      <c r="E244" s="25"/>
    </row>
    <row r="245" spans="1:5" x14ac:dyDescent="0.25">
      <c r="A245" s="24"/>
      <c r="B245" s="151"/>
      <c r="C245" s="154"/>
      <c r="D245" s="154"/>
      <c r="E245" s="25"/>
    </row>
    <row r="246" spans="1:5" x14ac:dyDescent="0.25">
      <c r="A246" s="23"/>
      <c r="B246" s="151"/>
      <c r="C246" s="154"/>
      <c r="D246" s="154"/>
      <c r="E246" s="25"/>
    </row>
    <row r="247" spans="1:5" x14ac:dyDescent="0.25">
      <c r="A247" s="24"/>
      <c r="B247" s="151"/>
      <c r="C247" s="154"/>
      <c r="D247" s="154"/>
      <c r="E247" s="25"/>
    </row>
    <row r="248" spans="1:5" x14ac:dyDescent="0.25">
      <c r="A248" s="23"/>
      <c r="B248" s="151"/>
      <c r="C248" s="156"/>
      <c r="D248" s="156"/>
      <c r="E248" s="25"/>
    </row>
    <row r="249" spans="1:5" x14ac:dyDescent="0.25">
      <c r="A249" s="24"/>
      <c r="B249" s="151"/>
      <c r="C249" s="154"/>
      <c r="D249" s="154"/>
      <c r="E249" s="25"/>
    </row>
    <row r="250" spans="1:5" x14ac:dyDescent="0.25">
      <c r="A250" s="23"/>
      <c r="B250" s="151"/>
      <c r="C250" s="154"/>
      <c r="D250" s="154"/>
      <c r="E250" s="25"/>
    </row>
    <row r="251" spans="1:5" x14ac:dyDescent="0.25">
      <c r="A251" s="24"/>
      <c r="B251" s="151"/>
      <c r="C251" s="154"/>
      <c r="D251" s="154"/>
      <c r="E251" s="25"/>
    </row>
    <row r="252" spans="1:5" x14ac:dyDescent="0.25">
      <c r="A252" s="24"/>
      <c r="B252" s="151"/>
      <c r="C252" s="154"/>
      <c r="D252" s="154"/>
      <c r="E252" s="25"/>
    </row>
    <row r="253" spans="1:5" x14ac:dyDescent="0.25">
      <c r="A253" s="24"/>
      <c r="B253" s="151"/>
      <c r="C253" s="156"/>
      <c r="D253" s="156"/>
      <c r="E253" s="25"/>
    </row>
    <row r="254" spans="1:5" x14ac:dyDescent="0.25">
      <c r="A254" s="24"/>
      <c r="B254" s="151"/>
      <c r="C254" s="154"/>
      <c r="D254" s="154"/>
      <c r="E254" s="25"/>
    </row>
    <row r="255" spans="1:5" x14ac:dyDescent="0.25">
      <c r="A255" s="23"/>
      <c r="B255" s="151"/>
      <c r="C255" s="156"/>
      <c r="D255" s="156"/>
      <c r="E255" s="25"/>
    </row>
    <row r="256" spans="1:5" x14ac:dyDescent="0.25">
      <c r="A256" s="24"/>
      <c r="B256" s="151"/>
      <c r="C256" s="154"/>
      <c r="D256" s="154"/>
      <c r="E256" s="25"/>
    </row>
    <row r="257" spans="1:5" x14ac:dyDescent="0.25">
      <c r="A257" s="24"/>
      <c r="B257" s="151"/>
      <c r="C257" s="154"/>
      <c r="D257" s="154"/>
      <c r="E257" s="25"/>
    </row>
    <row r="258" spans="1:5" x14ac:dyDescent="0.25">
      <c r="A258" s="24"/>
      <c r="B258" s="151"/>
      <c r="C258" s="156"/>
      <c r="D258" s="156"/>
      <c r="E258" s="25"/>
    </row>
    <row r="259" spans="1:5" x14ac:dyDescent="0.25">
      <c r="A259" s="24"/>
      <c r="B259" s="151"/>
      <c r="C259" s="154"/>
      <c r="D259" s="154"/>
      <c r="E259" s="25"/>
    </row>
    <row r="260" spans="1:5" x14ac:dyDescent="0.25">
      <c r="A260" s="24"/>
      <c r="B260" s="24"/>
      <c r="C260" s="154"/>
      <c r="D260" s="154"/>
      <c r="E260" s="25"/>
    </row>
    <row r="261" spans="1:5" x14ac:dyDescent="0.25">
      <c r="A261" s="24"/>
      <c r="B261" s="24"/>
      <c r="C261" s="24"/>
      <c r="D261" s="24"/>
    </row>
    <row r="262" spans="1:5" x14ac:dyDescent="0.25">
      <c r="A262" s="24"/>
      <c r="B262" s="24"/>
      <c r="C262" s="24"/>
      <c r="D262" s="24"/>
    </row>
  </sheetData>
  <mergeCells count="8">
    <mergeCell ref="A135:E135"/>
    <mergeCell ref="A232:D232"/>
    <mergeCell ref="A233:D233"/>
    <mergeCell ref="A1:E1"/>
    <mergeCell ref="A2:E2"/>
    <mergeCell ref="A99:D99"/>
    <mergeCell ref="A100:D100"/>
    <mergeCell ref="A134:E134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45" sqref="I4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cashflow</vt:lpstr>
      <vt:lpstr>note 10 - 15</vt:lpstr>
      <vt:lpstr>note 4 - 9</vt:lpstr>
      <vt:lpstr>note 1 - 3</vt:lpstr>
      <vt:lpstr>main accounts</vt:lpstr>
      <vt:lpstr>Sheet6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Genevieve</dc:creator>
  <cp:lastModifiedBy>EJM-CGA</cp:lastModifiedBy>
  <cp:lastPrinted>2019-07-14T03:28:14Z</cp:lastPrinted>
  <dcterms:created xsi:type="dcterms:W3CDTF">2014-02-17T14:40:16Z</dcterms:created>
  <dcterms:modified xsi:type="dcterms:W3CDTF">2019-07-14T03:33:55Z</dcterms:modified>
</cp:coreProperties>
</file>